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20" activeTab="0"/>
  </bookViews>
  <sheets>
    <sheet name="FY25 Projections" sheetId="1" r:id="rId1"/>
  </sheets>
  <definedNames>
    <definedName name="_xlnm.Print_Area" localSheetId="0">'FY25 Projections'!$A$1:$N$507</definedName>
    <definedName name="_xlnm.Print_Titles" localSheetId="0">'FY25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38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<sst xmlns="http://schemas.openxmlformats.org/spreadsheetml/2006/main" count="1002" uniqueCount="533">
  <si>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</si>
  <si>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</si>
  <si>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</si>
  <si>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</si>
  <si>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</si>
  <si>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</si>
  <si>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</si>
  <si>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</si>
  <si>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</si>
  <si>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</si>
  <si>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</si>
  <si>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</si>
  <si>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</si>
  <si>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</si>
  <si>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</si>
  <si>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</si>
  <si>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</si>
  <si>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</si>
  <si>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</si>
  <si>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</si>
  <si>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</si>
  <si>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</si>
  <si>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</si>
  <si>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</si>
  <si>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</si>
  <si>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</si>
  <si>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</si>
  <si>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</si>
  <si>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</si>
  <si>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</si>
  <si>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</si>
  <si>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</si>
  <si>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</si>
  <si>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</si>
  <si>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</si>
  <si>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</si>
  <si>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</si>
  <si>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</si>
  <si>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</si>
  <si>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</si>
  <si>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</si>
  <si>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</si>
  <si>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</si>
  <si>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</si>
  <si>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</si>
  <si>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</si>
  <si>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</si>
  <si>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</si>
  <si>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</si>
  <si>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</si>
  <si>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</si>
  <si>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</si>
  <si>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</si>
  <si>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</si>
  <si>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</si>
  <si>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</si>
  <si>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</si>
  <si>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</si>
  <si>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</si>
  <si>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</si>
  <si>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</si>
  <si>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</si>
  <si>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</si>
  <si>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</si>
  <si>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</si>
  <si>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</si>
  <si>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</si>
  <si>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</si>
  <si>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</si>
  <si>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</si>
  <si>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</si>
  <si>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</si>
  <si>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</si>
  <si>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</si>
  <si>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</si>
  <si>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</si>
  <si>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</si>
  <si>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</si>
  <si>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</si>
  <si>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</si>
  <si>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</si>
  <si>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</si>
  <si>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</si>
  <si>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</si>
  <si>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</si>
  <si>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</si>
  <si>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</si>
  <si>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</si>
  <si>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</si>
  <si>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</si>
  <si>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</si>
  <si>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</si>
  <si>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</si>
  <si>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</si>
  <si>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</si>
  <si>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</si>
  <si>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</si>
  <si>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</si>
  <si>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</si>
  <si>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</si>
  <si>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</si>
  <si>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</si>
  <si>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</si>
  <si>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</si>
  <si>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</si>
  <si>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</si>
  <si>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</si>
  <si>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</si>
  <si>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</si>
  <si>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</si>
  <si>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</si>
  <si>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</si>
  <si>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</si>
  <si>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</si>
  <si>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</si>
  <si>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</si>
  <si>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</si>
  <si>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</si>
  <si>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</si>
  <si>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</si>
  <si>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</si>
  <si>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</si>
  <si>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</si>
  <si>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</si>
  <si>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</si>
  <si>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</si>
  <si>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</si>
  <si>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</si>
  <si>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</si>
  <si>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</si>
  <si>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</si>
  <si>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</si>
  <si>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</si>
  <si>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</si>
  <si>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</si>
  <si>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</si>
  <si>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</si>
  <si>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</si>
  <si>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</si>
  <si>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</si>
  <si>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</si>
  <si>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</si>
  <si>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</si>
  <si>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</si>
  <si>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</si>
  <si>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</si>
  <si>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</si>
  <si>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</si>
  <si>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</si>
  <si>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</si>
  <si>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</si>
  <si>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</si>
  <si>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</si>
  <si>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</si>
  <si>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</si>
  <si>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</si>
  <si>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</si>
  <si>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</si>
  <si>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</si>
  <si>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</si>
  <si>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</si>
  <si>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</si>
  <si>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</si>
  <si>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</si>
  <si>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</si>
  <si>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</si>
  <si>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</si>
  <si>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</si>
  <si>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</si>
  <si>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</si>
  <si>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</si>
  <si>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</si>
  <si>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</si>
  <si>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</si>
  <si>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</si>
  <si>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</si>
  <si>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</si>
  <si>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</si>
  <si>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</si>
  <si>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</si>
  <si>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</si>
  <si>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</si>
  <si>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</si>
  <si>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</si>
  <si>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</si>
  <si>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</si>
  <si>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</si>
  <si>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</si>
  <si>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</si>
  <si>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</si>
  <si>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</si>
  <si>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</si>
  <si>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</si>
  <si>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</si>
  <si>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</si>
  <si>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</si>
  <si>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</si>
  <si>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</si>
  <si>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</si>
  <si>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</si>
  <si>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</si>
  <si>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</si>
  <si>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</si>
  <si>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</si>
  <si>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</si>
  <si>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</si>
  <si>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</si>
  <si>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</si>
  <si>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</si>
  <si>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</si>
  <si>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</si>
  <si>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</si>
  <si>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</si>
  <si>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</si>
  <si>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</si>
  <si>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</si>
  <si>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</si>
  <si>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</si>
  <si>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</si>
  <si>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</si>
  <si>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</si>
  <si>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</si>
  <si>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</si>
  <si>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</si>
  <si>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</si>
  <si>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</si>
  <si>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</si>
  <si>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</si>
  <si>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</si>
  <si>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</si>
  <si>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</si>
  <si>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</si>
  <si>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</si>
  <si>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</si>
  <si>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</si>
  <si>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</si>
  <si>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</si>
  <si>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</si>
  <si>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</si>
  <si>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</si>
  <si>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</si>
  <si>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</si>
  <si>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</si>
  <si>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</si>
  <si>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</si>
  <si>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</si>
  <si>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</si>
  <si>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</si>
  <si>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</si>
  <si>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</si>
  <si>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</si>
  <si>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</si>
  <si>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</si>
  <si>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</si>
  <si>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</si>
  <si>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</si>
  <si>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</si>
  <si>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</si>
  <si>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</si>
  <si>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</si>
  <si>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</si>
  <si>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</si>
  <si>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</si>
  <si>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</si>
  <si>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</si>
  <si>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</si>
  <si>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</si>
  <si>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</si>
  <si>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</si>
  <si>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</si>
  <si>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</si>
  <si>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</si>
  <si>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</si>
  <si>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</si>
  <si>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</si>
  <si>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</si>
  <si>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</si>
  <si>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</si>
  <si>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</si>
  <si>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</si>
  <si>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</si>
  <si>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</si>
  <si>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</si>
  <si>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</si>
  <si>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</si>
  <si>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</si>
  <si>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</si>
  <si>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</si>
  <si>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</si>
  <si>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</si>
  <si>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</si>
  <si>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</si>
  <si>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</si>
  <si>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</si>
  <si>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</si>
  <si>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</si>
  <si>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</si>
  <si>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</si>
  <si>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</si>
  <si>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</si>
  <si>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</si>
  <si>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</si>
  <si>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</si>
  <si>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</si>
  <si>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</si>
  <si>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</si>
  <si>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</si>
  <si>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</si>
  <si>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</si>
  <si>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</si>
  <si>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</si>
  <si>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</si>
  <si>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</si>
  <si>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</si>
  <si>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</si>
  <si>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</si>
  <si>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</si>
  <si>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</si>
  <si>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</si>
  <si>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</si>
  <si>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</si>
  <si>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</si>
  <si>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</si>
  <si>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</si>
  <si>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</si>
  <si>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</si>
  <si>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</si>
  <si>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</si>
  <si>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</si>
  <si>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</si>
  <si>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</si>
  <si>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</si>
  <si>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</si>
  <si>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</si>
  <si>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</si>
  <si>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</si>
  <si>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</si>
  <si>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</si>
  <si>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</si>
  <si>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</si>
  <si>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</si>
  <si>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</si>
  <si>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</si>
  <si>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</si>
  <si>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</si>
  <si>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</si>
  <si>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</si>
  <si>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</si>
  <si>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</si>
  <si>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</si>
  <si>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</si>
  <si>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</si>
  <si>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</si>
  <si>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</si>
  <si>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</si>
  <si>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</si>
  <si>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</si>
  <si>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</si>
  <si>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</si>
  <si>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</si>
  <si>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</si>
  <si>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</si>
  <si>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</si>
  <si>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</si>
  <si>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</si>
  <si>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</si>
  <si>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</si>
  <si>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</si>
  <si>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</si>
  <si>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</si>
  <si>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</si>
  <si>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</si>
  <si>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</si>
  <si>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</si>
  <si>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</si>
  <si>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</si>
  <si>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</si>
  <si>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</si>
  <si>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</si>
  <si>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</si>
  <si>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</si>
  <si>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</si>
  <si>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</si>
  <si>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</si>
  <si>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</si>
  <si>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</si>
  <si>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</si>
  <si>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</si>
  <si>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</si>
  <si>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</si>
  <si>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</si>
  <si>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</si>
  <si>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</si>
  <si>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</si>
  <si>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</si>
  <si>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</si>
  <si>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</si>
  <si>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</si>
  <si>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</si>
  <si>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</si>
  <si>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</si>
  <si>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</si>
  <si>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</si>
  <si>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</si>
  <si>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</si>
  <si>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</si>
  <si>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</si>
  <si>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</si>
  <si>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</si>
  <si>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</si>
  <si>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</si>
  <si>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</si>
  <si>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</si>
  <si>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</si>
  <si>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</si>
  <si>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</si>
  <si>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</si>
  <si>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</si>
  <si>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</si>
  <si>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</si>
  <si>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</si>
  <si>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</si>
  <si>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</si>
  <si>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</si>
  <si>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</si>
  <si>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</si>
  <si>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</si>
  <si>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</si>
  <si>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</si>
  <si>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</si>
  <si>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</si>
  <si>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</si>
  <si>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</si>
  <si>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</si>
  <si>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</si>
  <si>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</si>
  <si>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</si>
  <si>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</si>
  <si>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</si>
  <si>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</si>
  <si>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</si>
  <si>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</si>
  <si>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</si>
  <si>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</si>
  <si>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</si>
  <si>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</si>
  <si>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</si>
  <si>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</si>
  <si>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</si>
  <si>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</si>
  <si>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</si>
  <si>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</si>
  <si>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</si>
  <si>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</si>
  <si>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</si>
  <si>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</si>
  <si>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</si>
  <si>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</si>
  <si>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</si>
  <si>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</si>
  <si>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</si>
  <si>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</si>
  <si>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</si>
  <si>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</si>
  <si>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</si>
  <si>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</si>
  <si>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</si>
  <si>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</si>
  <si>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</si>
  <si>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</si>
  <si>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</si>
  <si>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</si>
  <si>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</si>
  <si>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</si>
  <si>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</si>
  <si>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</si>
  <si>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</si>
  <si>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</si>
  <si>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</si>
  <si>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</si>
  <si>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</si>
  <si>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</si>
  <si>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</si>
  <si>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</si>
  <si>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</si>
  <si>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</si>
  <si>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</si>
  <si>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</si>
  <si>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</si>
  <si>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</si>
  <si>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</si>
  <si>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</si>
  <si>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</si>
  <si>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</si>
  <si>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</si>
  <si>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</si>
  <si>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</si>
  <si>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</si>
  <si>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</si>
  <si>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</si>
  <si>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</si>
  <si>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</si>
  <si>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</si>
  <si>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</si>
  <si>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</si>
  <si>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</si>
  <si>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</si>
  <si>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</si>
  <si>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</si>
  <si>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</si>
  <si>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</si>
  <si>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</si>
  <si>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</si>
  <si>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</si>
  <si>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</si>
  <si>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</si>
  <si>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</si>
  <si>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</si>
  <si>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</si>
  <si>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</si>
  <si>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</si>
  <si>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t>upon PL 2021 c.343.</t>
  </si>
  <si>
    <t>July 1, 2022 Census Population</t>
  </si>
  <si>
    <t>2022 Tax Assessment</t>
  </si>
  <si>
    <t>2024 State Valuation</t>
  </si>
  <si>
    <r>
      <t>FY 2025 Projected Municipal Revenue Sharing</t>
    </r>
    <r>
      <rPr>
        <sz val="10"/>
        <color indexed="10"/>
        <rFont val="Calibri"/>
        <family val="2"/>
      </rPr>
      <t xml:space="preserve">* </t>
    </r>
  </si>
  <si>
    <t xml:space="preserve">2025  Estimated Transfers of Municipal Revenue Sharing </t>
  </si>
  <si>
    <t>*Based upon Dec. 2023 revenue forecasts</t>
  </si>
  <si>
    <t>Rev I Projected 
FY25 Distribution</t>
  </si>
  <si>
    <t>Rev II Projected FY25 Distribution</t>
  </si>
  <si>
    <t>Total Projected 
FY25 Distribution</t>
  </si>
  <si>
    <t>07/01/2024 - 06/30/2025 Published 05/07/2024</t>
  </si>
  <si>
    <t>Includes Plt 2021 c.343, March. 2024 revenue forecasting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</si>
</sst>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  <numFmt numFmtId="221" formatCode="0.0000E+00"/>
    <numFmt numFmtId="222" formatCode="0.000E+00"/>
    <numFmt numFmtId="223" formatCode="0.0E+00"/>
    <numFmt numFmtId="224" formatCode="0E+00"/>
    <numFmt numFmtId="225" formatCode="[$-409]dddd\,\ mmmm\ d\,\ yyyy"/>
    <numFmt numFmtId="226" formatCode="[$-409]h:mm:ss\ AM/PM"/>
    <numFmt numFmtId="227" formatCode="##,###,##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1"/>
      <color indexed="10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0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8" fontId="58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3" fontId="14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0" fontId="15" fillId="10" borderId="10" xfId="70" applyFont="1" applyFill="1" applyBorder="1" applyAlignment="1">
      <alignment horizontal="left"/>
    </xf>
    <xf numFmtId="0" fontId="16" fillId="10" borderId="11" xfId="70" applyFont="1" applyFill="1" applyBorder="1" applyAlignment="1">
      <alignment horizontal="center"/>
    </xf>
    <xf numFmtId="0" fontId="17" fillId="10" borderId="12" xfId="70" applyFont="1" applyFill="1" applyBorder="1" applyAlignment="1">
      <alignment horizontal="left"/>
    </xf>
    <xf numFmtId="0" fontId="17" fillId="10" borderId="0" xfId="70" applyFont="1" applyFill="1" applyBorder="1" applyAlignment="1">
      <alignment horizontal="center"/>
    </xf>
    <xf numFmtId="0" fontId="17" fillId="0" borderId="12" xfId="70" applyFont="1" applyFill="1" applyBorder="1" applyAlignment="1">
      <alignment horizontal="left"/>
    </xf>
    <xf numFmtId="0" fontId="16" fillId="0" borderId="0" xfId="70" applyFont="1" applyFill="1" applyBorder="1" applyAlignment="1">
      <alignment horizontal="center"/>
    </xf>
    <xf numFmtId="184" fontId="14" fillId="0" borderId="12" xfId="42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184" fontId="14" fillId="0" borderId="0" xfId="42" applyNumberFormat="1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wrapText="1"/>
    </xf>
    <xf numFmtId="184" fontId="13" fillId="0" borderId="0" xfId="42" applyNumberFormat="1" applyFont="1" applyAlignment="1">
      <alignment horizontal="center" wrapText="1"/>
    </xf>
    <xf numFmtId="43" fontId="13" fillId="0" borderId="0" xfId="42" applyFont="1" applyAlignment="1">
      <alignment horizontal="center" wrapText="1"/>
    </xf>
    <xf numFmtId="168" fontId="13" fillId="0" borderId="0" xfId="0" applyNumberFormat="1" applyFont="1" applyAlignment="1">
      <alignment horizontal="center" wrapText="1"/>
    </xf>
    <xf numFmtId="168" fontId="13" fillId="10" borderId="0" xfId="0" applyNumberFormat="1" applyFont="1" applyFill="1" applyAlignment="1">
      <alignment horizontal="center" wrapText="1"/>
    </xf>
    <xf numFmtId="43" fontId="13" fillId="10" borderId="13" xfId="42" applyFont="1" applyFill="1" applyBorder="1" applyAlignment="1">
      <alignment horizontal="center" wrapText="1"/>
    </xf>
    <xf numFmtId="43" fontId="13" fillId="10" borderId="14" xfId="42" applyFont="1" applyFill="1" applyBorder="1" applyAlignment="1">
      <alignment horizontal="center" wrapText="1"/>
    </xf>
    <xf numFmtId="43" fontId="13" fillId="10" borderId="15" xfId="42" applyFont="1" applyFill="1" applyBorder="1" applyAlignment="1">
      <alignment horizontal="center" wrapText="1"/>
    </xf>
    <xf numFmtId="168" fontId="13" fillId="34" borderId="0" xfId="0" applyNumberFormat="1" applyFont="1" applyFill="1" applyAlignment="1">
      <alignment horizontal="center" wrapText="1"/>
    </xf>
    <xf numFmtId="168" fontId="13" fillId="35" borderId="0" xfId="0" applyNumberFormat="1" applyFont="1" applyFill="1" applyAlignment="1">
      <alignment horizontal="center" wrapText="1"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 shrinkToFit="1"/>
    </xf>
    <xf numFmtId="43" fontId="14" fillId="0" borderId="0" xfId="42" applyFont="1" applyAlignment="1">
      <alignment/>
    </xf>
    <xf numFmtId="43" fontId="14" fillId="0" borderId="0" xfId="42" applyFont="1" applyAlignment="1" quotePrefix="1">
      <alignment shrinkToFit="1"/>
    </xf>
    <xf numFmtId="168" fontId="14" fillId="0" borderId="0" xfId="42" applyNumberFormat="1" applyFont="1" applyAlignment="1" quotePrefix="1">
      <alignment/>
    </xf>
    <xf numFmtId="171" fontId="14" fillId="0" borderId="0" xfId="0" applyNumberFormat="1" applyFont="1" applyAlignment="1" quotePrefix="1">
      <alignment/>
    </xf>
    <xf numFmtId="168" fontId="14" fillId="0" borderId="0" xfId="0" applyNumberFormat="1" applyFont="1" applyAlignment="1" quotePrefix="1">
      <alignment/>
    </xf>
    <xf numFmtId="43" fontId="14" fillId="0" borderId="12" xfId="42" applyFont="1" applyBorder="1" applyAlignment="1">
      <alignment/>
    </xf>
    <xf numFmtId="43" fontId="14" fillId="0" borderId="0" xfId="42" applyFont="1" applyAlignment="1" quotePrefix="1">
      <alignment/>
    </xf>
    <xf numFmtId="43" fontId="14" fillId="0" borderId="16" xfId="42" applyFont="1" applyBorder="1" applyAlignment="1" quotePrefix="1">
      <alignment/>
    </xf>
    <xf numFmtId="43" fontId="14" fillId="0" borderId="0" xfId="42" applyFont="1" applyBorder="1" applyAlignment="1" quotePrefix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shrinkToFit="1"/>
    </xf>
    <xf numFmtId="43" fontId="13" fillId="0" borderId="0" xfId="42" applyFont="1" applyAlignment="1">
      <alignment/>
    </xf>
    <xf numFmtId="43" fontId="13" fillId="0" borderId="0" xfId="42" applyFont="1" applyAlignment="1" quotePrefix="1">
      <alignment shrinkToFit="1"/>
    </xf>
    <xf numFmtId="168" fontId="13" fillId="0" borderId="0" xfId="42" applyNumberFormat="1" applyFont="1" applyAlignment="1" quotePrefix="1">
      <alignment/>
    </xf>
    <xf numFmtId="171" fontId="13" fillId="0" borderId="0" xfId="0" applyNumberFormat="1" applyFont="1" applyAlignment="1" quotePrefix="1">
      <alignment/>
    </xf>
    <xf numFmtId="168" fontId="13" fillId="0" borderId="0" xfId="0" applyNumberFormat="1" applyFont="1" applyAlignment="1" quotePrefix="1">
      <alignment/>
    </xf>
    <xf numFmtId="43" fontId="13" fillId="0" borderId="13" xfId="42" applyFont="1" applyBorder="1" applyAlignment="1">
      <alignment/>
    </xf>
    <xf numFmtId="43" fontId="13" fillId="0" borderId="17" xfId="42" applyFont="1" applyBorder="1" applyAlignment="1" quotePrefix="1">
      <alignment/>
    </xf>
    <xf numFmtId="43" fontId="13" fillId="0" borderId="15" xfId="42" applyFont="1" applyBorder="1" applyAlignment="1" quotePrefix="1">
      <alignment/>
    </xf>
    <xf numFmtId="217" fontId="13" fillId="0" borderId="13" xfId="45" applyNumberFormat="1" applyFont="1" applyBorder="1" applyAlignment="1">
      <alignment/>
    </xf>
    <xf numFmtId="0" fontId="13" fillId="0" borderId="17" xfId="0" applyFont="1" applyBorder="1" applyAlignment="1">
      <alignment/>
    </xf>
    <xf numFmtId="184" fontId="14" fillId="0" borderId="17" xfId="42" applyNumberFormat="1" applyFont="1" applyBorder="1" applyAlignment="1">
      <alignment/>
    </xf>
    <xf numFmtId="0" fontId="13" fillId="0" borderId="17" xfId="0" applyFont="1" applyBorder="1" applyAlignment="1">
      <alignment horizontal="right"/>
    </xf>
    <xf numFmtId="217" fontId="13" fillId="0" borderId="17" xfId="45" applyNumberFormat="1" applyFont="1" applyBorder="1" applyAlignment="1">
      <alignment/>
    </xf>
    <xf numFmtId="44" fontId="13" fillId="0" borderId="15" xfId="45" applyFont="1" applyBorder="1" applyAlignment="1">
      <alignment/>
    </xf>
    <xf numFmtId="184" fontId="14" fillId="0" borderId="0" xfId="42" applyNumberFormat="1" applyFont="1" applyBorder="1" applyAlignment="1">
      <alignment/>
    </xf>
    <xf numFmtId="43" fontId="14" fillId="0" borderId="17" xfId="42" applyFont="1" applyBorder="1" applyAlignment="1">
      <alignment/>
    </xf>
    <xf numFmtId="168" fontId="13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168" fontId="13" fillId="0" borderId="0" xfId="0" applyNumberFormat="1" applyFont="1" applyFill="1" applyBorder="1" applyAlignment="1">
      <alignment horizontal="center"/>
    </xf>
    <xf numFmtId="168" fontId="16" fillId="0" borderId="0" xfId="7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44" fontId="14" fillId="0" borderId="0" xfId="0" applyNumberFormat="1" applyFont="1" applyFill="1" applyAlignment="1">
      <alignment/>
    </xf>
    <xf numFmtId="0" fontId="14" fillId="0" borderId="17" xfId="0" applyFont="1" applyBorder="1" applyAlignment="1">
      <alignment/>
    </xf>
    <xf numFmtId="0" fontId="13" fillId="0" borderId="0" xfId="0" applyFont="1" applyFill="1" applyAlignment="1">
      <alignment vertical="center" wrapText="1"/>
    </xf>
    <xf numFmtId="170" fontId="14" fillId="0" borderId="0" xfId="0" applyNumberFormat="1" applyFont="1" applyAlignment="1" quotePrefix="1">
      <alignment/>
    </xf>
    <xf numFmtId="168" fontId="13" fillId="0" borderId="17" xfId="0" applyNumberFormat="1" applyFont="1" applyFill="1" applyBorder="1" applyAlignment="1">
      <alignment horizont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342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971550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3429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28"/>
  <sheetViews>
    <sheetView tabSelected="1" zoomScaleSheetLayoutView="100" workbookViewId="0" topLeftCell="A1">
      <pane xSplit="2" ySplit="6" topLeftCell="C46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" sqref="K2"/>
    </sheetView>
  </sheetViews>
  <sheetFormatPr defaultColWidth="9.140625" defaultRowHeight="12.75"/>
  <cols>
    <col min="1" max="1" width="13.140625" style="7" customWidth="1"/>
    <col min="2" max="2" width="16.57421875" style="7" customWidth="1"/>
    <col min="3" max="3" width="15.8515625" style="7" customWidth="1"/>
    <col min="4" max="4" width="15.8515625" style="20" customWidth="1"/>
    <col min="5" max="5" width="17.57421875" style="7" customWidth="1"/>
    <col min="6" max="6" width="15.57421875" style="9" hidden="1" customWidth="1"/>
    <col min="7" max="7" width="14.421875" style="9" customWidth="1"/>
    <col min="8" max="8" width="9.421875" style="10" hidden="1" customWidth="1"/>
    <col min="9" max="10" width="14.57421875" style="10" hidden="1" customWidth="1"/>
    <col min="11" max="11" width="14.57421875" style="10" customWidth="1"/>
    <col min="12" max="14" width="16.421875" style="9" customWidth="1"/>
    <col min="15" max="15" width="9.140625" style="7" customWidth="1"/>
    <col min="16" max="16" width="9.57421875" style="7" bestFit="1" customWidth="1"/>
    <col min="17" max="16384" width="9.140625" style="7" customWidth="1"/>
  </cols>
  <sheetData>
    <row r="1" spans="1:14" ht="27" customHeight="1">
      <c r="A1" s="1" t="s">
        <v>525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22" t="s">
        <v>531</v>
      </c>
      <c r="B2" s="22"/>
      <c r="C2" s="22"/>
      <c r="D2" s="3"/>
      <c r="E2" s="4"/>
      <c r="F2" s="4"/>
      <c r="G2" s="4"/>
      <c r="H2" s="4"/>
      <c r="I2" s="4"/>
      <c r="J2" s="4"/>
      <c r="K2" s="4"/>
      <c r="L2" s="5"/>
      <c r="M2" s="6"/>
      <c r="N2" s="6"/>
    </row>
    <row r="3" spans="1:14" s="21" customFormat="1" ht="12.75" customHeight="1">
      <c r="A3" s="65"/>
      <c r="B3" s="65"/>
      <c r="C3" s="65"/>
      <c r="D3" s="3"/>
      <c r="E3" s="6"/>
      <c r="F3" s="6"/>
      <c r="G3" s="6"/>
      <c r="H3" s="6"/>
      <c r="I3" s="6"/>
      <c r="J3" s="6"/>
      <c r="K3" s="6"/>
      <c r="L3" s="66"/>
      <c r="M3" s="6"/>
      <c r="N3" s="6"/>
    </row>
    <row r="4" spans="5:14" ht="12.75" customHeight="1">
      <c r="E4" s="8"/>
      <c r="H4" s="67"/>
      <c r="I4" s="68"/>
      <c r="J4" s="68"/>
      <c r="K4" s="68"/>
      <c r="L4" s="68"/>
      <c r="M4" s="68"/>
      <c r="N4" s="68"/>
    </row>
    <row r="5" spans="8:14" ht="13.5" thickBot="1">
      <c r="H5" s="69"/>
      <c r="I5" s="67"/>
      <c r="J5" s="67"/>
      <c r="K5" s="67"/>
      <c r="L5" s="82"/>
      <c r="M5" s="82"/>
      <c r="N5" s="82"/>
    </row>
    <row r="6" spans="1:17" s="25" customFormat="1" ht="51.75" thickBot="1">
      <c r="A6" s="25" t="s">
        <v>473</v>
      </c>
      <c r="B6" s="25" t="s">
        <v>458</v>
      </c>
      <c r="C6" s="25" t="s">
        <v>522</v>
      </c>
      <c r="D6" s="26" t="s">
        <v>523</v>
      </c>
      <c r="E6" s="27" t="s">
        <v>524</v>
      </c>
      <c r="F6" s="28" t="s">
        <v>460</v>
      </c>
      <c r="G6" s="28" t="s">
        <v>461</v>
      </c>
      <c r="H6" s="28" t="s">
        <v>463</v>
      </c>
      <c r="I6" s="29" t="s">
        <v>510</v>
      </c>
      <c r="J6" s="29" t="s">
        <v>459</v>
      </c>
      <c r="K6" s="28" t="s">
        <v>464</v>
      </c>
      <c r="L6" s="30" t="s">
        <v>528</v>
      </c>
      <c r="M6" s="31" t="s">
        <v>529</v>
      </c>
      <c r="N6" s="32" t="s">
        <v>530</v>
      </c>
      <c r="O6" s="33"/>
      <c r="P6" s="33"/>
      <c r="Q6" s="34"/>
    </row>
    <row r="7" spans="1:17" s="70" customFormat="1" ht="12.75">
      <c r="A7" s="35" t="s">
        <v>484</v>
      </c>
      <c r="B7" s="35" t="s">
        <v>306</v>
      </c>
      <c r="C7" s="35">
        <v>657</v>
      </c>
      <c r="D7" s="35">
        <v>1047023.2</v>
      </c>
      <c r="E7" s="35">
        <v>106350</v>
      </c>
      <c r="F7" s="35">
        <f>(C7*D7)/E7</f>
        <v>6468.211023977433</v>
      </c>
      <c r="G7" s="35">
        <f aca="true" t="shared" si="0" ref="G7:G38">F7/$F$493</f>
        <v>0.0003953547095671365</v>
      </c>
      <c r="H7" s="35">
        <f>D7/E7</f>
        <v>9.845070051716032</v>
      </c>
      <c r="I7" s="35">
        <f>(H7-11.3)*C7</f>
        <v>-955.8889760225674</v>
      </c>
      <c r="J7" s="35">
        <f>IF(I7&gt;0,I7,0)</f>
        <v>0</v>
      </c>
      <c r="K7" s="81">
        <f aca="true" t="shared" si="1" ref="K7:K38">J7/$J$493</f>
        <v>0</v>
      </c>
      <c r="L7" s="35">
        <f aca="true" t="shared" si="2" ref="L7:L38">$B$500*G7</f>
        <v>82434.66010860488</v>
      </c>
      <c r="M7" s="35">
        <f aca="true" t="shared" si="3" ref="M7:M38">$G$500*K7</f>
        <v>0</v>
      </c>
      <c r="N7" s="35">
        <f aca="true" t="shared" si="4" ref="N7:N68">L7+M7</f>
        <v>82434.66010860488</v>
      </c>
      <c r="O7" s="41"/>
      <c r="P7" s="41"/>
      <c r="Q7" s="41"/>
    </row>
    <row r="8" spans="1:17" s="70" customFormat="1" ht="12.75">
      <c r="A8" s="35" t="s">
        <v>489</v>
      </c>
      <c r="B8" s="35" t="s">
        <v>430</v>
      </c>
      <c r="C8" s="35">
        <v>2718</v>
      </c>
      <c r="D8" s="35">
        <v>7126731.95</v>
      </c>
      <c r="E8" s="35">
        <v>1102400</v>
      </c>
      <c r="F8" s="35">
        <f aca="true" t="shared" si="5" ref="F8:F70">(C8*D8)/E8</f>
        <v>17571.16966627359</v>
      </c>
      <c r="G8" s="35">
        <f t="shared" si="0"/>
        <v>0.001073997841816348</v>
      </c>
      <c r="H8" s="35">
        <f aca="true" t="shared" si="6" ref="H8:H70">D8/E8</f>
        <v>6.464742334905661</v>
      </c>
      <c r="I8" s="35">
        <f>(H8-11.3)*C8</f>
        <v>-13142.230333726417</v>
      </c>
      <c r="J8" s="35">
        <f aca="true" t="shared" si="7" ref="J8:J70">IF(I8&gt;0,I8,0)</f>
        <v>0</v>
      </c>
      <c r="K8" s="35">
        <f t="shared" si="1"/>
        <v>0</v>
      </c>
      <c r="L8" s="35">
        <f t="shared" si="2"/>
        <v>223937.25154922294</v>
      </c>
      <c r="M8" s="35">
        <f t="shared" si="3"/>
        <v>0</v>
      </c>
      <c r="N8" s="35">
        <f t="shared" si="4"/>
        <v>223937.25154922294</v>
      </c>
      <c r="O8" s="41"/>
      <c r="P8" s="41"/>
      <c r="Q8" s="41"/>
    </row>
    <row r="9" spans="1:17" s="70" customFormat="1" ht="12.75">
      <c r="A9" s="35" t="s">
        <v>488</v>
      </c>
      <c r="B9" s="35" t="s">
        <v>391</v>
      </c>
      <c r="C9" s="35">
        <v>1165</v>
      </c>
      <c r="D9" s="35">
        <v>2274972.2</v>
      </c>
      <c r="E9" s="35">
        <v>195300</v>
      </c>
      <c r="F9" s="35">
        <f t="shared" si="5"/>
        <v>13570.622698412699</v>
      </c>
      <c r="G9" s="35">
        <f t="shared" si="0"/>
        <v>0.0008294734936271401</v>
      </c>
      <c r="H9" s="35">
        <f t="shared" si="6"/>
        <v>11.648603174603176</v>
      </c>
      <c r="I9" s="35">
        <f aca="true" t="shared" si="8" ref="I9:I72">(H9-11.3)*C9</f>
        <v>406.12269841269915</v>
      </c>
      <c r="J9" s="35">
        <f t="shared" si="7"/>
        <v>406.12269841269915</v>
      </c>
      <c r="K9" s="35">
        <f t="shared" si="1"/>
        <v>0.00020713200030463773</v>
      </c>
      <c r="L9" s="35">
        <f t="shared" si="2"/>
        <v>172951.94381550408</v>
      </c>
      <c r="M9" s="35">
        <f t="shared" si="3"/>
        <v>11625.70295939841</v>
      </c>
      <c r="N9" s="35">
        <f t="shared" si="4"/>
        <v>184577.6467749025</v>
      </c>
      <c r="O9" s="41"/>
      <c r="P9" s="41"/>
      <c r="Q9" s="41"/>
    </row>
    <row r="10" spans="1:17" s="70" customFormat="1" ht="12.75">
      <c r="A10" s="35" t="s">
        <v>479</v>
      </c>
      <c r="B10" s="35" t="s">
        <v>153</v>
      </c>
      <c r="C10" s="35">
        <v>2050</v>
      </c>
      <c r="D10" s="35">
        <v>1982401.78</v>
      </c>
      <c r="E10" s="35">
        <v>225400</v>
      </c>
      <c r="F10" s="35">
        <f t="shared" si="5"/>
        <v>18029.829853593612</v>
      </c>
      <c r="G10" s="35">
        <f t="shared" si="0"/>
        <v>0.0011020324041513922</v>
      </c>
      <c r="H10" s="35">
        <f t="shared" si="6"/>
        <v>8.795038952972494</v>
      </c>
      <c r="I10" s="35">
        <f t="shared" si="8"/>
        <v>-5135.170146406389</v>
      </c>
      <c r="J10" s="35">
        <f t="shared" si="7"/>
        <v>0</v>
      </c>
      <c r="K10" s="35">
        <f t="shared" si="1"/>
        <v>0</v>
      </c>
      <c r="L10" s="35">
        <f t="shared" si="2"/>
        <v>229782.6849321037</v>
      </c>
      <c r="M10" s="35">
        <f t="shared" si="3"/>
        <v>0</v>
      </c>
      <c r="N10" s="35">
        <f t="shared" si="4"/>
        <v>229782.6849321037</v>
      </c>
      <c r="O10" s="41"/>
      <c r="P10" s="41"/>
      <c r="Q10" s="41"/>
    </row>
    <row r="11" spans="1:17" s="70" customFormat="1" ht="12.75">
      <c r="A11" s="35" t="s">
        <v>488</v>
      </c>
      <c r="B11" s="35" t="s">
        <v>392</v>
      </c>
      <c r="C11" s="35">
        <v>533</v>
      </c>
      <c r="D11" s="35">
        <v>939239.49</v>
      </c>
      <c r="E11" s="35">
        <v>76450</v>
      </c>
      <c r="F11" s="35">
        <f t="shared" si="5"/>
        <v>6548.262238979725</v>
      </c>
      <c r="G11" s="35">
        <f t="shared" si="0"/>
        <v>0.00040024765828826</v>
      </c>
      <c r="H11" s="35">
        <f t="shared" si="6"/>
        <v>12.285670241988228</v>
      </c>
      <c r="I11" s="35">
        <f t="shared" si="8"/>
        <v>525.3622389797252</v>
      </c>
      <c r="J11" s="35">
        <f t="shared" si="7"/>
        <v>525.3622389797252</v>
      </c>
      <c r="K11" s="35">
        <f t="shared" si="1"/>
        <v>0.00026794693295820697</v>
      </c>
      <c r="L11" s="35">
        <f t="shared" si="2"/>
        <v>83454.87955962967</v>
      </c>
      <c r="M11" s="35">
        <f t="shared" si="3"/>
        <v>15039.064204818607</v>
      </c>
      <c r="N11" s="35">
        <f t="shared" si="4"/>
        <v>98493.94376444828</v>
      </c>
      <c r="O11" s="41"/>
      <c r="P11" s="41"/>
      <c r="Q11" s="41"/>
    </row>
    <row r="12" spans="1:17" s="70" customFormat="1" ht="12.75">
      <c r="A12" s="35" t="s">
        <v>489</v>
      </c>
      <c r="B12" s="35" t="s">
        <v>431</v>
      </c>
      <c r="C12" s="35">
        <v>3092</v>
      </c>
      <c r="D12" s="35">
        <v>5087182.81</v>
      </c>
      <c r="E12" s="35">
        <v>501800</v>
      </c>
      <c r="F12" s="35">
        <f t="shared" si="5"/>
        <v>31346.291846392982</v>
      </c>
      <c r="G12" s="35">
        <f t="shared" si="0"/>
        <v>0.0019159709018455539</v>
      </c>
      <c r="H12" s="35">
        <f t="shared" si="6"/>
        <v>10.137869290554004</v>
      </c>
      <c r="I12" s="35">
        <f t="shared" si="8"/>
        <v>-3593.3081536070213</v>
      </c>
      <c r="J12" s="35">
        <f t="shared" si="7"/>
        <v>0</v>
      </c>
      <c r="K12" s="35">
        <f t="shared" si="1"/>
        <v>0</v>
      </c>
      <c r="L12" s="35">
        <f t="shared" si="2"/>
        <v>399495.4562310447</v>
      </c>
      <c r="M12" s="35">
        <f t="shared" si="3"/>
        <v>0</v>
      </c>
      <c r="N12" s="35">
        <f t="shared" si="4"/>
        <v>399495.4562310447</v>
      </c>
      <c r="O12" s="41"/>
      <c r="P12" s="41"/>
      <c r="Q12" s="41"/>
    </row>
    <row r="13" spans="1:17" s="70" customFormat="1" ht="12.75">
      <c r="A13" s="35" t="s">
        <v>475</v>
      </c>
      <c r="B13" s="35" t="s">
        <v>14</v>
      </c>
      <c r="C13" s="35">
        <v>238</v>
      </c>
      <c r="D13" s="35">
        <v>400119.02</v>
      </c>
      <c r="E13" s="35">
        <v>35550</v>
      </c>
      <c r="F13" s="35">
        <f t="shared" si="5"/>
        <v>2678.7152393811534</v>
      </c>
      <c r="G13" s="35">
        <f t="shared" si="0"/>
        <v>0.000163730385658842</v>
      </c>
      <c r="H13" s="35">
        <f t="shared" si="6"/>
        <v>11.255106047819972</v>
      </c>
      <c r="I13" s="35">
        <f t="shared" si="8"/>
        <v>-10.68476061884693</v>
      </c>
      <c r="J13" s="35">
        <f t="shared" si="7"/>
        <v>0</v>
      </c>
      <c r="K13" s="35">
        <f t="shared" si="1"/>
        <v>0</v>
      </c>
      <c r="L13" s="35">
        <f t="shared" si="2"/>
        <v>34139.11195345317</v>
      </c>
      <c r="M13" s="35">
        <f t="shared" si="3"/>
        <v>0</v>
      </c>
      <c r="N13" s="35">
        <f t="shared" si="4"/>
        <v>34139.11195345317</v>
      </c>
      <c r="O13" s="41"/>
      <c r="P13" s="41"/>
      <c r="Q13" s="41"/>
    </row>
    <row r="14" spans="1:17" s="70" customFormat="1" ht="12.75">
      <c r="A14" s="35" t="s">
        <v>481</v>
      </c>
      <c r="B14" s="35" t="s">
        <v>198</v>
      </c>
      <c r="C14" s="35">
        <v>748</v>
      </c>
      <c r="D14" s="35">
        <v>1744849.3</v>
      </c>
      <c r="E14" s="35">
        <v>148300</v>
      </c>
      <c r="F14" s="35">
        <f t="shared" si="5"/>
        <v>8800.723374241403</v>
      </c>
      <c r="G14" s="35">
        <f t="shared" si="0"/>
        <v>0.0005379242298536453</v>
      </c>
      <c r="H14" s="35">
        <f t="shared" si="6"/>
        <v>11.76567296021578</v>
      </c>
      <c r="I14" s="35">
        <f t="shared" si="8"/>
        <v>348.32337424140235</v>
      </c>
      <c r="J14" s="35">
        <f t="shared" si="7"/>
        <v>348.32337424140235</v>
      </c>
      <c r="K14" s="35">
        <f t="shared" si="1"/>
        <v>0.00017765300373870103</v>
      </c>
      <c r="L14" s="35">
        <f t="shared" si="2"/>
        <v>112161.56018659532</v>
      </c>
      <c r="M14" s="35">
        <f t="shared" si="3"/>
        <v>9971.134582167166</v>
      </c>
      <c r="N14" s="35">
        <f t="shared" si="4"/>
        <v>122132.69476876249</v>
      </c>
      <c r="O14" s="41"/>
      <c r="P14" s="41"/>
      <c r="Q14" s="41"/>
    </row>
    <row r="15" spans="1:17" s="70" customFormat="1" ht="12.75">
      <c r="A15" s="35" t="s">
        <v>483</v>
      </c>
      <c r="B15" s="35" t="s">
        <v>250</v>
      </c>
      <c r="C15" s="35">
        <v>844</v>
      </c>
      <c r="D15" s="35">
        <v>639043.36</v>
      </c>
      <c r="E15" s="35">
        <v>58450</v>
      </c>
      <c r="F15" s="35">
        <f t="shared" si="5"/>
        <v>9227.589321471343</v>
      </c>
      <c r="G15" s="35">
        <f t="shared" si="0"/>
        <v>0.0005640154414677367</v>
      </c>
      <c r="H15" s="35">
        <f t="shared" si="6"/>
        <v>10.933162703165099</v>
      </c>
      <c r="I15" s="35">
        <f t="shared" si="8"/>
        <v>-309.61067852865716</v>
      </c>
      <c r="J15" s="35">
        <f t="shared" si="7"/>
        <v>0</v>
      </c>
      <c r="K15" s="35">
        <f t="shared" si="1"/>
        <v>0</v>
      </c>
      <c r="L15" s="35">
        <f t="shared" si="2"/>
        <v>117601.78919912987</v>
      </c>
      <c r="M15" s="35">
        <f t="shared" si="3"/>
        <v>0</v>
      </c>
      <c r="N15" s="35">
        <f t="shared" si="4"/>
        <v>117601.78919912987</v>
      </c>
      <c r="O15" s="41"/>
      <c r="P15" s="41"/>
      <c r="Q15" s="41"/>
    </row>
    <row r="16" spans="1:17" s="70" customFormat="1" ht="12.75">
      <c r="A16" s="35" t="s">
        <v>478</v>
      </c>
      <c r="B16" s="36" t="s">
        <v>116</v>
      </c>
      <c r="C16" s="36">
        <v>257</v>
      </c>
      <c r="D16" s="37">
        <v>322452.9</v>
      </c>
      <c r="E16" s="38">
        <v>35050</v>
      </c>
      <c r="F16" s="39">
        <f t="shared" si="5"/>
        <v>2364.347940085592</v>
      </c>
      <c r="G16" s="40">
        <f t="shared" si="0"/>
        <v>0.00014451539841589712</v>
      </c>
      <c r="H16" s="41">
        <f t="shared" si="6"/>
        <v>9.199797432239658</v>
      </c>
      <c r="I16" s="35">
        <f t="shared" si="8"/>
        <v>-539.7520599144082</v>
      </c>
      <c r="J16" s="41">
        <f t="shared" si="7"/>
        <v>0</v>
      </c>
      <c r="K16" s="41">
        <f t="shared" si="1"/>
        <v>0</v>
      </c>
      <c r="L16" s="42">
        <f t="shared" si="2"/>
        <v>30132.631433472518</v>
      </c>
      <c r="M16" s="45">
        <f t="shared" si="3"/>
        <v>0</v>
      </c>
      <c r="N16" s="44">
        <f t="shared" si="4"/>
        <v>30132.631433472518</v>
      </c>
      <c r="O16" s="41"/>
      <c r="P16" s="41"/>
      <c r="Q16" s="41"/>
    </row>
    <row r="17" spans="1:17" s="70" customFormat="1" ht="12.75">
      <c r="A17" s="35" t="s">
        <v>475</v>
      </c>
      <c r="B17" s="36" t="s">
        <v>15</v>
      </c>
      <c r="C17" s="36">
        <v>250</v>
      </c>
      <c r="D17" s="37">
        <v>232571.79</v>
      </c>
      <c r="E17" s="38">
        <v>17800</v>
      </c>
      <c r="F17" s="39">
        <f t="shared" si="5"/>
        <v>3266.457724719101</v>
      </c>
      <c r="G17" s="40">
        <f t="shared" si="0"/>
        <v>0.0001996548103150067</v>
      </c>
      <c r="H17" s="41">
        <f t="shared" si="6"/>
        <v>13.065830898876404</v>
      </c>
      <c r="I17" s="35">
        <f t="shared" si="8"/>
        <v>441.45772471910095</v>
      </c>
      <c r="J17" s="41">
        <f t="shared" si="7"/>
        <v>441.45772471910095</v>
      </c>
      <c r="K17" s="41">
        <f t="shared" si="1"/>
        <v>0.00022515368367340247</v>
      </c>
      <c r="L17" s="42">
        <f t="shared" si="2"/>
        <v>41629.64555395207</v>
      </c>
      <c r="M17" s="45">
        <f t="shared" si="3"/>
        <v>12637.206432379153</v>
      </c>
      <c r="N17" s="44">
        <f t="shared" si="4"/>
        <v>54266.851986331225</v>
      </c>
      <c r="O17" s="41"/>
      <c r="P17" s="41"/>
      <c r="Q17" s="41"/>
    </row>
    <row r="18" spans="1:17" s="70" customFormat="1" ht="12.75">
      <c r="A18" s="35" t="s">
        <v>482</v>
      </c>
      <c r="B18" s="36" t="s">
        <v>215</v>
      </c>
      <c r="C18" s="36">
        <v>825</v>
      </c>
      <c r="D18" s="37">
        <v>1298531.54</v>
      </c>
      <c r="E18" s="38">
        <v>121650</v>
      </c>
      <c r="F18" s="39">
        <f t="shared" si="5"/>
        <v>8806.317472256473</v>
      </c>
      <c r="G18" s="40">
        <f t="shared" si="0"/>
        <v>0.000538266156390649</v>
      </c>
      <c r="H18" s="41">
        <f t="shared" si="6"/>
        <v>10.674324208795726</v>
      </c>
      <c r="I18" s="35">
        <f t="shared" si="8"/>
        <v>-516.1825277435266</v>
      </c>
      <c r="J18" s="41">
        <f t="shared" si="7"/>
        <v>0</v>
      </c>
      <c r="K18" s="41">
        <f t="shared" si="1"/>
        <v>0</v>
      </c>
      <c r="L18" s="42">
        <f t="shared" si="2"/>
        <v>112232.8546398494</v>
      </c>
      <c r="M18" s="45">
        <f t="shared" si="3"/>
        <v>0</v>
      </c>
      <c r="N18" s="44">
        <f t="shared" si="4"/>
        <v>112232.8546398494</v>
      </c>
      <c r="O18" s="41"/>
      <c r="P18" s="41"/>
      <c r="Q18" s="41"/>
    </row>
    <row r="19" spans="1:17" s="70" customFormat="1" ht="12.75">
      <c r="A19" s="35" t="s">
        <v>486</v>
      </c>
      <c r="B19" s="36" t="s">
        <v>334</v>
      </c>
      <c r="C19" s="36">
        <v>2335</v>
      </c>
      <c r="D19" s="37">
        <v>2795967.54</v>
      </c>
      <c r="E19" s="38">
        <v>227750</v>
      </c>
      <c r="F19" s="39">
        <f t="shared" si="5"/>
        <v>28665.572803073544</v>
      </c>
      <c r="G19" s="40">
        <f t="shared" si="0"/>
        <v>0.0017521180382216125</v>
      </c>
      <c r="H19" s="41">
        <f t="shared" si="6"/>
        <v>12.276476575192097</v>
      </c>
      <c r="I19" s="35">
        <f t="shared" si="8"/>
        <v>2280.0728030735454</v>
      </c>
      <c r="J19" s="41">
        <f t="shared" si="7"/>
        <v>2280.0728030735454</v>
      </c>
      <c r="K19" s="41">
        <f t="shared" si="1"/>
        <v>0.0011628900388643189</v>
      </c>
      <c r="L19" s="42">
        <f t="shared" si="2"/>
        <v>365330.80662955187</v>
      </c>
      <c r="M19" s="45">
        <f t="shared" si="3"/>
        <v>65269.558283588594</v>
      </c>
      <c r="N19" s="44">
        <f t="shared" si="4"/>
        <v>430600.3649131405</v>
      </c>
      <c r="O19" s="41"/>
      <c r="P19" s="41"/>
      <c r="Q19" s="41"/>
    </row>
    <row r="20" spans="1:17" s="70" customFormat="1" ht="12.75">
      <c r="A20" s="35" t="s">
        <v>480</v>
      </c>
      <c r="B20" s="36" t="s">
        <v>182</v>
      </c>
      <c r="C20" s="36">
        <v>1456</v>
      </c>
      <c r="D20" s="37">
        <v>2681366.05</v>
      </c>
      <c r="E20" s="38">
        <v>198700</v>
      </c>
      <c r="F20" s="39">
        <f t="shared" si="5"/>
        <v>19648.05721590337</v>
      </c>
      <c r="G20" s="40">
        <f t="shared" si="0"/>
        <v>0.0012009428766866803</v>
      </c>
      <c r="H20" s="41">
        <f t="shared" si="6"/>
        <v>13.494544791142426</v>
      </c>
      <c r="I20" s="35">
        <f t="shared" si="8"/>
        <v>3195.2572159033707</v>
      </c>
      <c r="J20" s="41">
        <f t="shared" si="7"/>
        <v>3195.2572159033707</v>
      </c>
      <c r="K20" s="41">
        <f t="shared" si="1"/>
        <v>0.0016296553263450827</v>
      </c>
      <c r="L20" s="42">
        <f t="shared" si="2"/>
        <v>250406.31982835976</v>
      </c>
      <c r="M20" s="45">
        <f t="shared" si="3"/>
        <v>91467.70524315361</v>
      </c>
      <c r="N20" s="44">
        <f t="shared" si="4"/>
        <v>341874.0250715134</v>
      </c>
      <c r="O20" s="41"/>
      <c r="P20" s="41"/>
      <c r="Q20" s="41"/>
    </row>
    <row r="21" spans="1:17" s="70" customFormat="1" ht="12.75">
      <c r="A21" s="35" t="s">
        <v>485</v>
      </c>
      <c r="B21" s="36" t="s">
        <v>324</v>
      </c>
      <c r="C21" s="36">
        <v>496</v>
      </c>
      <c r="D21" s="37">
        <v>1045135.96</v>
      </c>
      <c r="E21" s="38">
        <v>148750</v>
      </c>
      <c r="F21" s="39">
        <f t="shared" si="5"/>
        <v>3484.9575540168066</v>
      </c>
      <c r="G21" s="40">
        <f t="shared" si="0"/>
        <v>0.00021301011616885676</v>
      </c>
      <c r="H21" s="41">
        <f t="shared" si="6"/>
        <v>7.0261241008403355</v>
      </c>
      <c r="I21" s="35">
        <f t="shared" si="8"/>
        <v>-2119.842445983194</v>
      </c>
      <c r="J21" s="41">
        <f t="shared" si="7"/>
        <v>0</v>
      </c>
      <c r="K21" s="41">
        <f t="shared" si="1"/>
        <v>0</v>
      </c>
      <c r="L21" s="42">
        <f t="shared" si="2"/>
        <v>44414.335029167836</v>
      </c>
      <c r="M21" s="45">
        <f t="shared" si="3"/>
        <v>0</v>
      </c>
      <c r="N21" s="44">
        <f t="shared" si="4"/>
        <v>44414.335029167836</v>
      </c>
      <c r="O21" s="41"/>
      <c r="P21" s="41"/>
      <c r="Q21" s="41"/>
    </row>
    <row r="22" spans="1:17" s="70" customFormat="1" ht="12.75">
      <c r="A22" s="35" t="s">
        <v>489</v>
      </c>
      <c r="B22" s="36" t="s">
        <v>432</v>
      </c>
      <c r="C22" s="70">
        <v>4378</v>
      </c>
      <c r="D22" s="37">
        <v>8078417.86</v>
      </c>
      <c r="E22" s="38">
        <v>772900</v>
      </c>
      <c r="F22" s="39">
        <f t="shared" si="5"/>
        <v>45759.23585338336</v>
      </c>
      <c r="G22" s="40">
        <f t="shared" si="0"/>
        <v>0.002796929372552208</v>
      </c>
      <c r="H22" s="41">
        <f t="shared" si="6"/>
        <v>10.452086764135077</v>
      </c>
      <c r="I22" s="35">
        <f t="shared" si="8"/>
        <v>-3712.164146616638</v>
      </c>
      <c r="J22" s="41">
        <f t="shared" si="7"/>
        <v>0</v>
      </c>
      <c r="K22" s="41">
        <f t="shared" si="1"/>
        <v>0</v>
      </c>
      <c r="L22" s="42">
        <f t="shared" si="2"/>
        <v>583182.4348989117</v>
      </c>
      <c r="M22" s="45">
        <f t="shared" si="3"/>
        <v>0</v>
      </c>
      <c r="N22" s="44">
        <f t="shared" si="4"/>
        <v>583182.4348989117</v>
      </c>
      <c r="O22" s="41"/>
      <c r="P22" s="41"/>
      <c r="Q22" s="41"/>
    </row>
    <row r="23" spans="1:17" s="70" customFormat="1" ht="12.75">
      <c r="A23" s="35" t="s">
        <v>475</v>
      </c>
      <c r="B23" s="36" t="s">
        <v>16</v>
      </c>
      <c r="C23" s="70">
        <v>1226</v>
      </c>
      <c r="D23" s="37">
        <v>1961003.88</v>
      </c>
      <c r="E23" s="38">
        <v>91250</v>
      </c>
      <c r="F23" s="39">
        <f t="shared" si="5"/>
        <v>26347.295965808215</v>
      </c>
      <c r="G23" s="40">
        <f t="shared" si="0"/>
        <v>0.0016104186313383698</v>
      </c>
      <c r="H23" s="41">
        <f t="shared" si="6"/>
        <v>21.490453479452054</v>
      </c>
      <c r="I23" s="35">
        <f t="shared" si="8"/>
        <v>12493.495965808217</v>
      </c>
      <c r="J23" s="41">
        <f t="shared" si="7"/>
        <v>12493.495965808217</v>
      </c>
      <c r="K23" s="41">
        <f t="shared" si="1"/>
        <v>0.006371972855272596</v>
      </c>
      <c r="L23" s="42">
        <f t="shared" si="2"/>
        <v>335785.3322458012</v>
      </c>
      <c r="M23" s="45">
        <f t="shared" si="3"/>
        <v>357639.87974720635</v>
      </c>
      <c r="N23" s="44">
        <f t="shared" si="4"/>
        <v>693425.2119930076</v>
      </c>
      <c r="O23" s="41"/>
      <c r="P23" s="41"/>
      <c r="Q23" s="41"/>
    </row>
    <row r="24" spans="1:17" s="70" customFormat="1" ht="12.75">
      <c r="A24" s="35" t="s">
        <v>486</v>
      </c>
      <c r="B24" s="36" t="s">
        <v>335</v>
      </c>
      <c r="C24" s="70">
        <v>962</v>
      </c>
      <c r="D24" s="37">
        <v>1422259.91</v>
      </c>
      <c r="E24" s="38">
        <v>125250</v>
      </c>
      <c r="F24" s="39">
        <f t="shared" si="5"/>
        <v>10923.864538283431</v>
      </c>
      <c r="G24" s="40">
        <f t="shared" si="0"/>
        <v>0.0006676964118632094</v>
      </c>
      <c r="H24" s="41">
        <f t="shared" si="6"/>
        <v>11.35536854291417</v>
      </c>
      <c r="I24" s="35">
        <f t="shared" si="8"/>
        <v>53.26453828343168</v>
      </c>
      <c r="J24" s="41">
        <f t="shared" si="7"/>
        <v>53.26453828343168</v>
      </c>
      <c r="K24" s="41">
        <f t="shared" si="1"/>
        <v>2.7166150533006437E-05</v>
      </c>
      <c r="L24" s="42">
        <f t="shared" si="2"/>
        <v>139220.11154980806</v>
      </c>
      <c r="M24" s="45">
        <f t="shared" si="3"/>
        <v>1524.7552101198155</v>
      </c>
      <c r="N24" s="44">
        <f t="shared" si="4"/>
        <v>140744.86675992789</v>
      </c>
      <c r="O24" s="41"/>
      <c r="P24" s="41"/>
      <c r="Q24" s="41"/>
    </row>
    <row r="25" spans="1:17" s="70" customFormat="1" ht="12.75">
      <c r="A25" s="35" t="s">
        <v>474</v>
      </c>
      <c r="B25" s="36" t="s">
        <v>0</v>
      </c>
      <c r="C25" s="70">
        <v>24185</v>
      </c>
      <c r="D25" s="37">
        <v>46968651.87</v>
      </c>
      <c r="E25" s="38">
        <v>2968800</v>
      </c>
      <c r="F25" s="39">
        <f t="shared" si="5"/>
        <v>382624.91426702705</v>
      </c>
      <c r="G25" s="40">
        <f t="shared" si="0"/>
        <v>0.023387078945388277</v>
      </c>
      <c r="H25" s="41">
        <f t="shared" si="6"/>
        <v>15.820753122473725</v>
      </c>
      <c r="I25" s="35">
        <f t="shared" si="8"/>
        <v>109334.41426702702</v>
      </c>
      <c r="J25" s="41">
        <f t="shared" si="7"/>
        <v>109334.41426702702</v>
      </c>
      <c r="K25" s="41">
        <f t="shared" si="1"/>
        <v>0.05576308839121287</v>
      </c>
      <c r="L25" s="42">
        <f t="shared" si="2"/>
        <v>4876395.442227071</v>
      </c>
      <c r="M25" s="45">
        <f t="shared" si="3"/>
        <v>3129816.2562108147</v>
      </c>
      <c r="N25" s="44">
        <f t="shared" si="4"/>
        <v>8006211.698437886</v>
      </c>
      <c r="O25" s="41"/>
      <c r="P25" s="41"/>
      <c r="Q25" s="41"/>
    </row>
    <row r="26" spans="1:17" s="70" customFormat="1" ht="12.75">
      <c r="A26" s="35" t="s">
        <v>479</v>
      </c>
      <c r="B26" s="36" t="s">
        <v>154</v>
      </c>
      <c r="C26" s="70">
        <v>19033</v>
      </c>
      <c r="D26" s="37">
        <v>35566627.57</v>
      </c>
      <c r="E26" s="38">
        <v>2548900</v>
      </c>
      <c r="F26" s="39">
        <f t="shared" si="5"/>
        <v>265581.0830318216</v>
      </c>
      <c r="G26" s="40">
        <f t="shared" si="0"/>
        <v>0.01623304056706634</v>
      </c>
      <c r="H26" s="41">
        <f t="shared" si="6"/>
        <v>13.953716336458864</v>
      </c>
      <c r="I26" s="35">
        <f t="shared" si="8"/>
        <v>50508.18303182155</v>
      </c>
      <c r="J26" s="41">
        <f t="shared" si="7"/>
        <v>50508.18303182155</v>
      </c>
      <c r="K26" s="41">
        <f t="shared" si="1"/>
        <v>0.025760345393210912</v>
      </c>
      <c r="L26" s="42">
        <f t="shared" si="2"/>
        <v>3384720.478328006</v>
      </c>
      <c r="M26" s="45">
        <f t="shared" si="3"/>
        <v>1445851.5498933836</v>
      </c>
      <c r="N26" s="44">
        <f t="shared" si="4"/>
        <v>4830572.028221389</v>
      </c>
      <c r="O26" s="41"/>
      <c r="P26" s="41"/>
      <c r="Q26" s="41"/>
    </row>
    <row r="27" spans="1:17" s="70" customFormat="1" ht="12.75">
      <c r="A27" s="35" t="s">
        <v>478</v>
      </c>
      <c r="B27" s="36" t="s">
        <v>117</v>
      </c>
      <c r="C27" s="70">
        <v>91</v>
      </c>
      <c r="D27" s="37">
        <v>360469.55</v>
      </c>
      <c r="E27" s="38">
        <v>28600</v>
      </c>
      <c r="F27" s="39">
        <f t="shared" si="5"/>
        <v>1146.9485681818182</v>
      </c>
      <c r="G27" s="40">
        <f t="shared" si="0"/>
        <v>7.010462651590012E-05</v>
      </c>
      <c r="H27" s="41">
        <f t="shared" si="6"/>
        <v>12.603830419580419</v>
      </c>
      <c r="I27" s="35">
        <f t="shared" si="8"/>
        <v>118.64856818181804</v>
      </c>
      <c r="J27" s="41">
        <f t="shared" si="7"/>
        <v>118.64856818181804</v>
      </c>
      <c r="K27" s="41">
        <f t="shared" si="1"/>
        <v>6.051352302354518E-05</v>
      </c>
      <c r="L27" s="42">
        <f t="shared" si="2"/>
        <v>14617.382616249206</v>
      </c>
      <c r="M27" s="45">
        <f t="shared" si="3"/>
        <v>3396.4440195805955</v>
      </c>
      <c r="N27" s="44">
        <f t="shared" si="4"/>
        <v>18013.826635829802</v>
      </c>
      <c r="O27" s="41"/>
      <c r="P27" s="41"/>
      <c r="Q27" s="41"/>
    </row>
    <row r="28" spans="1:17" s="70" customFormat="1" ht="12.75">
      <c r="A28" s="35" t="s">
        <v>477</v>
      </c>
      <c r="B28" s="36" t="s">
        <v>97</v>
      </c>
      <c r="C28" s="70">
        <v>466</v>
      </c>
      <c r="D28" s="37">
        <v>728468.99</v>
      </c>
      <c r="E28" s="38">
        <v>60550</v>
      </c>
      <c r="F28" s="39">
        <f t="shared" si="5"/>
        <v>5606.383969281585</v>
      </c>
      <c r="G28" s="40">
        <f t="shared" si="0"/>
        <v>0.00034267748805359694</v>
      </c>
      <c r="H28" s="41">
        <f t="shared" si="6"/>
        <v>12.030866886870355</v>
      </c>
      <c r="I28" s="35">
        <f t="shared" si="8"/>
        <v>340.58396928158487</v>
      </c>
      <c r="J28" s="41">
        <f t="shared" si="7"/>
        <v>340.58396928158487</v>
      </c>
      <c r="K28" s="41">
        <f t="shared" si="1"/>
        <v>0.00017370572761559797</v>
      </c>
      <c r="L28" s="42">
        <f t="shared" si="2"/>
        <v>71451.03263218317</v>
      </c>
      <c r="M28" s="45">
        <f t="shared" si="3"/>
        <v>9749.585716523858</v>
      </c>
      <c r="N28" s="44">
        <f t="shared" si="4"/>
        <v>81200.61834870702</v>
      </c>
      <c r="O28" s="41"/>
      <c r="P28" s="41"/>
      <c r="Q28" s="41"/>
    </row>
    <row r="29" spans="1:17" s="70" customFormat="1" ht="12.75">
      <c r="A29" s="35" t="s">
        <v>488</v>
      </c>
      <c r="B29" s="36" t="s">
        <v>393</v>
      </c>
      <c r="C29" s="70">
        <v>1334</v>
      </c>
      <c r="D29" s="37">
        <v>4211518.36</v>
      </c>
      <c r="E29" s="38">
        <v>378150</v>
      </c>
      <c r="F29" s="39">
        <f t="shared" si="5"/>
        <v>14856.976047177048</v>
      </c>
      <c r="G29" s="40">
        <f t="shared" si="0"/>
        <v>0.0009080989207686181</v>
      </c>
      <c r="H29" s="41">
        <f t="shared" si="6"/>
        <v>11.137163453655958</v>
      </c>
      <c r="I29" s="35">
        <f t="shared" si="8"/>
        <v>-217.2239528229526</v>
      </c>
      <c r="J29" s="41">
        <f t="shared" si="7"/>
        <v>0</v>
      </c>
      <c r="K29" s="41">
        <f t="shared" si="1"/>
        <v>0</v>
      </c>
      <c r="L29" s="42">
        <f t="shared" si="2"/>
        <v>189345.98239771294</v>
      </c>
      <c r="M29" s="45">
        <f t="shared" si="3"/>
        <v>0</v>
      </c>
      <c r="N29" s="44">
        <f t="shared" si="4"/>
        <v>189345.98239771294</v>
      </c>
      <c r="O29" s="41"/>
      <c r="P29" s="41"/>
      <c r="Q29" s="41"/>
    </row>
    <row r="30" spans="1:17" s="70" customFormat="1" ht="12.75">
      <c r="A30" s="35" t="s">
        <v>476</v>
      </c>
      <c r="B30" s="36" t="s">
        <v>72</v>
      </c>
      <c r="C30" s="70">
        <v>1560</v>
      </c>
      <c r="D30" s="37">
        <v>2219732.15</v>
      </c>
      <c r="E30" s="38">
        <v>261300</v>
      </c>
      <c r="F30" s="39">
        <f t="shared" si="5"/>
        <v>13252.13223880597</v>
      </c>
      <c r="G30" s="40">
        <f t="shared" si="0"/>
        <v>0.0008100064875738507</v>
      </c>
      <c r="H30" s="41">
        <f t="shared" si="6"/>
        <v>8.49495656333716</v>
      </c>
      <c r="I30" s="35">
        <f t="shared" si="8"/>
        <v>-4375.867761194031</v>
      </c>
      <c r="J30" s="41">
        <f t="shared" si="7"/>
        <v>0</v>
      </c>
      <c r="K30" s="41">
        <f t="shared" si="1"/>
        <v>0</v>
      </c>
      <c r="L30" s="42">
        <f t="shared" si="2"/>
        <v>168892.9153317102</v>
      </c>
      <c r="M30" s="45">
        <f t="shared" si="3"/>
        <v>0</v>
      </c>
      <c r="N30" s="44">
        <f t="shared" si="4"/>
        <v>168892.9153317102</v>
      </c>
      <c r="O30" s="41"/>
      <c r="P30" s="41"/>
      <c r="Q30" s="41"/>
    </row>
    <row r="31" spans="1:17" s="70" customFormat="1" ht="12.75">
      <c r="A31" s="35" t="s">
        <v>483</v>
      </c>
      <c r="B31" s="36" t="s">
        <v>251</v>
      </c>
      <c r="C31" s="70">
        <v>31745</v>
      </c>
      <c r="D31" s="37">
        <v>58675993.72</v>
      </c>
      <c r="E31" s="38">
        <v>3599450</v>
      </c>
      <c r="F31" s="39">
        <f t="shared" si="5"/>
        <v>517487.2329498673</v>
      </c>
      <c r="G31" s="40">
        <f t="shared" si="0"/>
        <v>0.031630231903254875</v>
      </c>
      <c r="H31" s="41">
        <f t="shared" si="6"/>
        <v>16.30137763269388</v>
      </c>
      <c r="I31" s="35">
        <f t="shared" si="8"/>
        <v>158768.73294986726</v>
      </c>
      <c r="J31" s="41">
        <f t="shared" si="7"/>
        <v>158768.73294986726</v>
      </c>
      <c r="K31" s="41">
        <f t="shared" si="1"/>
        <v>0.0809757380473234</v>
      </c>
      <c r="L31" s="42">
        <f t="shared" si="2"/>
        <v>6595159.619967522</v>
      </c>
      <c r="M31" s="45">
        <f t="shared" si="3"/>
        <v>4544927.273775572</v>
      </c>
      <c r="N31" s="44">
        <f t="shared" si="4"/>
        <v>11140086.893743094</v>
      </c>
      <c r="O31" s="41"/>
      <c r="P31" s="41"/>
      <c r="Q31" s="41"/>
    </row>
    <row r="32" spans="1:17" s="70" customFormat="1" ht="12.75">
      <c r="A32" s="35" t="s">
        <v>478</v>
      </c>
      <c r="B32" s="36" t="s">
        <v>118</v>
      </c>
      <c r="C32" s="70">
        <v>5246</v>
      </c>
      <c r="D32" s="37">
        <v>19915551.98</v>
      </c>
      <c r="E32" s="38">
        <v>2444400</v>
      </c>
      <c r="F32" s="39">
        <f t="shared" si="5"/>
        <v>42741.36216948126</v>
      </c>
      <c r="G32" s="40">
        <f t="shared" si="0"/>
        <v>0.002612468697199081</v>
      </c>
      <c r="H32" s="41">
        <f t="shared" si="6"/>
        <v>8.147419399443626</v>
      </c>
      <c r="I32" s="35">
        <f t="shared" si="8"/>
        <v>-16538.437830518742</v>
      </c>
      <c r="J32" s="41">
        <f t="shared" si="7"/>
        <v>0</v>
      </c>
      <c r="K32" s="41">
        <f t="shared" si="1"/>
        <v>0</v>
      </c>
      <c r="L32" s="42">
        <f t="shared" si="2"/>
        <v>544720.8895873931</v>
      </c>
      <c r="M32" s="45">
        <f t="shared" si="3"/>
        <v>0</v>
      </c>
      <c r="N32" s="44">
        <f t="shared" si="4"/>
        <v>544720.8895873931</v>
      </c>
      <c r="O32" s="41"/>
      <c r="P32" s="41"/>
      <c r="Q32" s="41"/>
    </row>
    <row r="33" spans="1:17" s="70" customFormat="1" ht="12.75">
      <c r="A33" s="35" t="s">
        <v>488</v>
      </c>
      <c r="B33" s="36" t="s">
        <v>513</v>
      </c>
      <c r="C33" s="70">
        <v>201</v>
      </c>
      <c r="D33" s="37">
        <v>159792.88</v>
      </c>
      <c r="E33" s="38">
        <v>17450</v>
      </c>
      <c r="F33" s="39">
        <f t="shared" si="5"/>
        <v>1840.5942051575933</v>
      </c>
      <c r="G33" s="40">
        <f t="shared" si="0"/>
        <v>0.00011250214081042226</v>
      </c>
      <c r="H33" s="41">
        <f t="shared" si="6"/>
        <v>9.157185100286533</v>
      </c>
      <c r="I33" s="35">
        <f t="shared" si="8"/>
        <v>-430.705794842407</v>
      </c>
      <c r="J33" s="41">
        <f t="shared" si="7"/>
        <v>0</v>
      </c>
      <c r="K33" s="41">
        <f t="shared" si="1"/>
        <v>0</v>
      </c>
      <c r="L33" s="42">
        <f t="shared" si="2"/>
        <v>23457.607851317887</v>
      </c>
      <c r="M33" s="45">
        <f t="shared" si="3"/>
        <v>0</v>
      </c>
      <c r="N33" s="44">
        <f t="shared" si="4"/>
        <v>23457.607851317887</v>
      </c>
      <c r="O33" s="41"/>
      <c r="P33" s="41"/>
      <c r="Q33" s="41"/>
    </row>
    <row r="34" spans="1:17" s="70" customFormat="1" ht="12.75">
      <c r="A34" s="35" t="s">
        <v>485</v>
      </c>
      <c r="B34" s="36" t="s">
        <v>325</v>
      </c>
      <c r="C34" s="70">
        <v>8773</v>
      </c>
      <c r="D34" s="37">
        <v>18702816.5</v>
      </c>
      <c r="E34" s="38">
        <v>1514350</v>
      </c>
      <c r="F34" s="39">
        <f t="shared" si="5"/>
        <v>108349.99118730809</v>
      </c>
      <c r="G34" s="40">
        <f t="shared" si="0"/>
        <v>0.006622647149059594</v>
      </c>
      <c r="H34" s="41">
        <f t="shared" si="6"/>
        <v>12.350392247498927</v>
      </c>
      <c r="I34" s="35">
        <f t="shared" si="8"/>
        <v>9215.091187308084</v>
      </c>
      <c r="J34" s="41">
        <f t="shared" si="7"/>
        <v>9215.091187308084</v>
      </c>
      <c r="K34" s="41">
        <f t="shared" si="1"/>
        <v>0.00469991034255641</v>
      </c>
      <c r="L34" s="42">
        <f t="shared" si="2"/>
        <v>1380875.587266127</v>
      </c>
      <c r="M34" s="45">
        <f t="shared" si="3"/>
        <v>263791.9852944222</v>
      </c>
      <c r="N34" s="44">
        <f t="shared" si="4"/>
        <v>1644667.5725605492</v>
      </c>
      <c r="O34" s="41"/>
      <c r="P34" s="41"/>
      <c r="Q34" s="41"/>
    </row>
    <row r="35" spans="1:17" s="70" customFormat="1" ht="12.75">
      <c r="A35" s="35" t="s">
        <v>488</v>
      </c>
      <c r="B35" s="36" t="s">
        <v>394</v>
      </c>
      <c r="C35" s="70">
        <v>444</v>
      </c>
      <c r="D35" s="37">
        <v>1136299.82</v>
      </c>
      <c r="E35" s="38">
        <v>117650</v>
      </c>
      <c r="F35" s="39">
        <f t="shared" si="5"/>
        <v>4288.288313472163</v>
      </c>
      <c r="G35" s="40">
        <f t="shared" si="0"/>
        <v>0.0002621118844806025</v>
      </c>
      <c r="H35" s="41">
        <f t="shared" si="6"/>
        <v>9.658307012324693</v>
      </c>
      <c r="I35" s="35">
        <f t="shared" si="8"/>
        <v>-728.9116865278367</v>
      </c>
      <c r="J35" s="41">
        <f t="shared" si="7"/>
        <v>0</v>
      </c>
      <c r="K35" s="41">
        <f t="shared" si="1"/>
        <v>0</v>
      </c>
      <c r="L35" s="42">
        <f t="shared" si="2"/>
        <v>54652.451544693686</v>
      </c>
      <c r="M35" s="45">
        <f t="shared" si="3"/>
        <v>0</v>
      </c>
      <c r="N35" s="44">
        <f t="shared" si="4"/>
        <v>54652.451544693686</v>
      </c>
      <c r="O35" s="41"/>
      <c r="P35" s="41"/>
      <c r="Q35" s="41"/>
    </row>
    <row r="36" spans="1:17" s="70" customFormat="1" ht="12.75">
      <c r="A36" s="35" t="s">
        <v>484</v>
      </c>
      <c r="B36" s="36" t="s">
        <v>307</v>
      </c>
      <c r="C36" s="70">
        <v>137</v>
      </c>
      <c r="D36" s="37">
        <v>463890</v>
      </c>
      <c r="E36" s="38">
        <v>107000</v>
      </c>
      <c r="F36" s="39">
        <f t="shared" si="5"/>
        <v>593.95261682243</v>
      </c>
      <c r="G36" s="40">
        <f t="shared" si="0"/>
        <v>3.630400483997749E-05</v>
      </c>
      <c r="H36" s="41">
        <f t="shared" si="6"/>
        <v>4.3354205607476635</v>
      </c>
      <c r="I36" s="35">
        <f t="shared" si="8"/>
        <v>-954.1473831775702</v>
      </c>
      <c r="J36" s="41">
        <f t="shared" si="7"/>
        <v>0</v>
      </c>
      <c r="K36" s="41">
        <f t="shared" si="1"/>
        <v>0</v>
      </c>
      <c r="L36" s="42">
        <f t="shared" si="2"/>
        <v>7569.67914418252</v>
      </c>
      <c r="M36" s="45">
        <f t="shared" si="3"/>
        <v>0</v>
      </c>
      <c r="N36" s="44">
        <f t="shared" si="4"/>
        <v>7569.67914418252</v>
      </c>
      <c r="O36" s="41"/>
      <c r="P36" s="41"/>
      <c r="Q36" s="41"/>
    </row>
    <row r="37" spans="1:17" s="70" customFormat="1" ht="12.75">
      <c r="A37" s="35" t="s">
        <v>488</v>
      </c>
      <c r="B37" s="36" t="s">
        <v>395</v>
      </c>
      <c r="C37" s="70">
        <v>62</v>
      </c>
      <c r="D37" s="37">
        <v>365529.5</v>
      </c>
      <c r="E37" s="38">
        <v>61550</v>
      </c>
      <c r="F37" s="39">
        <f t="shared" si="5"/>
        <v>368.2019333874899</v>
      </c>
      <c r="G37" s="40">
        <f t="shared" si="0"/>
        <v>2.2505506993640886E-05</v>
      </c>
      <c r="H37" s="41">
        <f t="shared" si="6"/>
        <v>5.9387408610885455</v>
      </c>
      <c r="I37" s="35">
        <f t="shared" si="8"/>
        <v>-332.3980666125102</v>
      </c>
      <c r="J37" s="41">
        <f t="shared" si="7"/>
        <v>0</v>
      </c>
      <c r="K37" s="41">
        <f t="shared" si="1"/>
        <v>0</v>
      </c>
      <c r="L37" s="42">
        <f t="shared" si="2"/>
        <v>4692.5805477917875</v>
      </c>
      <c r="M37" s="45">
        <f t="shared" si="3"/>
        <v>0</v>
      </c>
      <c r="N37" s="44">
        <f t="shared" si="4"/>
        <v>4692.5805477917875</v>
      </c>
      <c r="O37" s="41"/>
      <c r="P37" s="41"/>
      <c r="Q37" s="41"/>
    </row>
    <row r="38" spans="1:17" s="70" customFormat="1" ht="12.75">
      <c r="A38" s="35" t="s">
        <v>487</v>
      </c>
      <c r="B38" s="36" t="s">
        <v>365</v>
      </c>
      <c r="C38" s="70">
        <v>6901</v>
      </c>
      <c r="D38" s="37">
        <v>17892634.24</v>
      </c>
      <c r="E38" s="38">
        <v>1246350</v>
      </c>
      <c r="F38" s="39">
        <f t="shared" si="5"/>
        <v>99070.94226360171</v>
      </c>
      <c r="G38" s="40">
        <f t="shared" si="0"/>
        <v>0.0060554863562697295</v>
      </c>
      <c r="H38" s="41">
        <f t="shared" si="6"/>
        <v>14.356026990813174</v>
      </c>
      <c r="I38" s="35">
        <f t="shared" si="8"/>
        <v>21089.642263601705</v>
      </c>
      <c r="J38" s="41">
        <f t="shared" si="7"/>
        <v>21089.642263601705</v>
      </c>
      <c r="K38" s="41">
        <f t="shared" si="1"/>
        <v>0.010756206941504096</v>
      </c>
      <c r="L38" s="42">
        <f t="shared" si="2"/>
        <v>1262617.9668326972</v>
      </c>
      <c r="M38" s="45">
        <f t="shared" si="3"/>
        <v>603713.8959109739</v>
      </c>
      <c r="N38" s="44">
        <f t="shared" si="4"/>
        <v>1866331.862743671</v>
      </c>
      <c r="O38" s="41"/>
      <c r="P38" s="41"/>
      <c r="Q38" s="41"/>
    </row>
    <row r="39" spans="1:17" s="70" customFormat="1" ht="12.75">
      <c r="A39" s="35" t="s">
        <v>479</v>
      </c>
      <c r="B39" s="36" t="s">
        <v>155</v>
      </c>
      <c r="C39" s="70">
        <v>3321</v>
      </c>
      <c r="D39" s="37">
        <v>8715885.99</v>
      </c>
      <c r="E39" s="38">
        <v>1039450</v>
      </c>
      <c r="F39" s="39">
        <f t="shared" si="5"/>
        <v>27846.897275280196</v>
      </c>
      <c r="G39" s="40">
        <f aca="true" t="shared" si="9" ref="G39:G70">F39/$F$493</f>
        <v>0.0017020783557930958</v>
      </c>
      <c r="H39" s="41">
        <f t="shared" si="6"/>
        <v>8.385094030496898</v>
      </c>
      <c r="I39" s="35">
        <f t="shared" si="8"/>
        <v>-9680.402724719805</v>
      </c>
      <c r="J39" s="41">
        <f t="shared" si="7"/>
        <v>0</v>
      </c>
      <c r="K39" s="41">
        <f aca="true" t="shared" si="10" ref="K39:K70">J39/$J$493</f>
        <v>0</v>
      </c>
      <c r="L39" s="42">
        <f aca="true" t="shared" si="11" ref="L39:L70">$B$500*G39</f>
        <v>354897.1274216991</v>
      </c>
      <c r="M39" s="45">
        <f aca="true" t="shared" si="12" ref="M39:M70">$G$500*K39</f>
        <v>0</v>
      </c>
      <c r="N39" s="44">
        <f t="shared" si="4"/>
        <v>354897.1274216991</v>
      </c>
      <c r="O39" s="41"/>
      <c r="P39" s="41"/>
      <c r="Q39" s="41"/>
    </row>
    <row r="40" spans="1:17" s="70" customFormat="1" ht="12.75">
      <c r="A40" s="35" t="s">
        <v>487</v>
      </c>
      <c r="B40" s="36" t="s">
        <v>366</v>
      </c>
      <c r="C40" s="70">
        <v>992</v>
      </c>
      <c r="D40" s="37">
        <v>1282586.51</v>
      </c>
      <c r="E40" s="38">
        <v>111150</v>
      </c>
      <c r="F40" s="39">
        <f t="shared" si="5"/>
        <v>11446.92593720198</v>
      </c>
      <c r="G40" s="40">
        <f t="shared" si="9"/>
        <v>0.0006996673520023981</v>
      </c>
      <c r="H40" s="41">
        <f t="shared" si="6"/>
        <v>11.539239856050383</v>
      </c>
      <c r="I40" s="35">
        <f t="shared" si="8"/>
        <v>237.32593720197906</v>
      </c>
      <c r="J40" s="41">
        <f t="shared" si="7"/>
        <v>237.32593720197906</v>
      </c>
      <c r="K40" s="41">
        <f t="shared" si="10"/>
        <v>0.00012104173514297134</v>
      </c>
      <c r="L40" s="42">
        <f t="shared" si="11"/>
        <v>145886.31159738594</v>
      </c>
      <c r="M40" s="45">
        <f t="shared" si="12"/>
        <v>6793.712494412931</v>
      </c>
      <c r="N40" s="44">
        <f t="shared" si="4"/>
        <v>152680.02409179887</v>
      </c>
      <c r="O40" s="41"/>
      <c r="P40" s="41"/>
      <c r="Q40" s="41"/>
    </row>
    <row r="41" spans="1:17" s="70" customFormat="1" ht="12.75">
      <c r="A41" s="35" t="s">
        <v>479</v>
      </c>
      <c r="B41" s="36" t="s">
        <v>156</v>
      </c>
      <c r="C41" s="70">
        <v>2755</v>
      </c>
      <c r="D41" s="37">
        <v>2892882.92</v>
      </c>
      <c r="E41" s="38">
        <v>251200</v>
      </c>
      <c r="F41" s="39">
        <f t="shared" si="5"/>
        <v>31727.278839968152</v>
      </c>
      <c r="G41" s="40">
        <f t="shared" si="9"/>
        <v>0.0019392578666083617</v>
      </c>
      <c r="H41" s="41">
        <f t="shared" si="6"/>
        <v>11.516253662420382</v>
      </c>
      <c r="I41" s="35">
        <f t="shared" si="8"/>
        <v>595.7788399681516</v>
      </c>
      <c r="J41" s="41">
        <f t="shared" si="7"/>
        <v>595.7788399681516</v>
      </c>
      <c r="K41" s="41">
        <f t="shared" si="10"/>
        <v>0.0003038610334859361</v>
      </c>
      <c r="L41" s="42">
        <f t="shared" si="11"/>
        <v>404350.97705507866</v>
      </c>
      <c r="M41" s="45">
        <f t="shared" si="12"/>
        <v>17054.81582299097</v>
      </c>
      <c r="N41" s="44">
        <f t="shared" si="4"/>
        <v>421405.7928780696</v>
      </c>
      <c r="O41" s="41"/>
      <c r="P41" s="41"/>
      <c r="Q41" s="41"/>
    </row>
    <row r="42" spans="1:17" s="70" customFormat="1" ht="12.75">
      <c r="A42" s="35" t="s">
        <v>489</v>
      </c>
      <c r="B42" s="36" t="s">
        <v>433</v>
      </c>
      <c r="C42" s="70">
        <v>8186</v>
      </c>
      <c r="D42" s="37">
        <v>13700603.22</v>
      </c>
      <c r="E42" s="38">
        <v>1114450</v>
      </c>
      <c r="F42" s="39">
        <f t="shared" si="5"/>
        <v>100635.41474172911</v>
      </c>
      <c r="G42" s="40">
        <f t="shared" si="9"/>
        <v>0.006151111183586432</v>
      </c>
      <c r="H42" s="41">
        <f t="shared" si="6"/>
        <v>12.293600628112522</v>
      </c>
      <c r="I42" s="35">
        <f t="shared" si="8"/>
        <v>8133.614741729096</v>
      </c>
      <c r="J42" s="41">
        <f t="shared" si="7"/>
        <v>8133.614741729096</v>
      </c>
      <c r="K42" s="41">
        <f t="shared" si="10"/>
        <v>0.004148332259551826</v>
      </c>
      <c r="L42" s="42">
        <f t="shared" si="11"/>
        <v>1282556.5180805805</v>
      </c>
      <c r="M42" s="45">
        <f t="shared" si="12"/>
        <v>232833.5484401718</v>
      </c>
      <c r="N42" s="44">
        <f t="shared" si="4"/>
        <v>1515390.0665207524</v>
      </c>
      <c r="O42" s="41"/>
      <c r="P42" s="41"/>
      <c r="Q42" s="41"/>
    </row>
    <row r="43" spans="1:17" s="70" customFormat="1" ht="12.75">
      <c r="A43" s="35" t="s">
        <v>482</v>
      </c>
      <c r="B43" s="36" t="s">
        <v>216</v>
      </c>
      <c r="C43" s="70">
        <v>2595</v>
      </c>
      <c r="D43" s="37">
        <v>7177234.9</v>
      </c>
      <c r="E43" s="38">
        <v>879350</v>
      </c>
      <c r="F43" s="39">
        <f t="shared" si="5"/>
        <v>21180.33156934099</v>
      </c>
      <c r="G43" s="40">
        <f t="shared" si="9"/>
        <v>0.0012945996667534936</v>
      </c>
      <c r="H43" s="41">
        <f t="shared" si="6"/>
        <v>8.161977483368398</v>
      </c>
      <c r="I43" s="35">
        <f t="shared" si="8"/>
        <v>-8143.168430659009</v>
      </c>
      <c r="J43" s="41">
        <f t="shared" si="7"/>
        <v>0</v>
      </c>
      <c r="K43" s="41">
        <f t="shared" si="10"/>
        <v>0</v>
      </c>
      <c r="L43" s="42">
        <f t="shared" si="11"/>
        <v>269934.51936460345</v>
      </c>
      <c r="M43" s="45">
        <f t="shared" si="12"/>
        <v>0</v>
      </c>
      <c r="N43" s="44">
        <f t="shared" si="4"/>
        <v>269934.51936460345</v>
      </c>
      <c r="O43" s="41"/>
      <c r="P43" s="41"/>
      <c r="Q43" s="41"/>
    </row>
    <row r="44" spans="1:17" s="70" customFormat="1" ht="12.75">
      <c r="A44" s="35" t="s">
        <v>489</v>
      </c>
      <c r="B44" s="36" t="s">
        <v>434</v>
      </c>
      <c r="C44" s="70">
        <v>22795</v>
      </c>
      <c r="D44" s="37">
        <v>48924973.42</v>
      </c>
      <c r="E44" s="38">
        <v>4347650</v>
      </c>
      <c r="F44" s="39">
        <f t="shared" si="5"/>
        <v>256516.68582082278</v>
      </c>
      <c r="G44" s="40">
        <f t="shared" si="9"/>
        <v>0.015678999872742804</v>
      </c>
      <c r="H44" s="41">
        <f t="shared" si="6"/>
        <v>11.253199641185468</v>
      </c>
      <c r="I44" s="35">
        <f t="shared" si="8"/>
        <v>-1066.814179177278</v>
      </c>
      <c r="J44" s="41">
        <f t="shared" si="7"/>
        <v>0</v>
      </c>
      <c r="K44" s="41">
        <f t="shared" si="10"/>
        <v>0</v>
      </c>
      <c r="L44" s="42">
        <f t="shared" si="11"/>
        <v>3269198.5047238437</v>
      </c>
      <c r="M44" s="45">
        <f t="shared" si="12"/>
        <v>0</v>
      </c>
      <c r="N44" s="44">
        <f t="shared" si="4"/>
        <v>3269198.5047238437</v>
      </c>
      <c r="O44" s="41"/>
      <c r="P44" s="41"/>
      <c r="Q44" s="41"/>
    </row>
    <row r="45" spans="1:17" s="70" customFormat="1" ht="12.75">
      <c r="A45" s="35" t="s">
        <v>486</v>
      </c>
      <c r="B45" s="36" t="s">
        <v>336</v>
      </c>
      <c r="C45" s="70">
        <v>873</v>
      </c>
      <c r="D45" s="37">
        <v>1520762.7000000002</v>
      </c>
      <c r="E45" s="38">
        <v>108100</v>
      </c>
      <c r="F45" s="39">
        <f t="shared" si="5"/>
        <v>12281.460102682702</v>
      </c>
      <c r="G45" s="40">
        <f t="shared" si="9"/>
        <v>0.000750676357644672</v>
      </c>
      <c r="H45" s="41">
        <f t="shared" si="6"/>
        <v>14.068110083256245</v>
      </c>
      <c r="I45" s="35">
        <f t="shared" si="8"/>
        <v>2416.5601026827017</v>
      </c>
      <c r="J45" s="41">
        <f t="shared" si="7"/>
        <v>2416.5601026827017</v>
      </c>
      <c r="K45" s="41">
        <f t="shared" si="10"/>
        <v>0.0012325017288651922</v>
      </c>
      <c r="L45" s="42">
        <f t="shared" si="11"/>
        <v>156522.10254876377</v>
      </c>
      <c r="M45" s="45">
        <f t="shared" si="12"/>
        <v>69176.65534855986</v>
      </c>
      <c r="N45" s="44">
        <f t="shared" si="4"/>
        <v>225698.75789732364</v>
      </c>
      <c r="O45" s="41"/>
      <c r="P45" s="41"/>
      <c r="Q45" s="41"/>
    </row>
    <row r="46" spans="1:17" s="70" customFormat="1" ht="12.75">
      <c r="A46" s="35" t="s">
        <v>475</v>
      </c>
      <c r="B46" s="36" t="s">
        <v>17</v>
      </c>
      <c r="C46" s="70">
        <v>670</v>
      </c>
      <c r="D46" s="37">
        <v>723491.03</v>
      </c>
      <c r="E46" s="38">
        <v>52000</v>
      </c>
      <c r="F46" s="39">
        <f t="shared" si="5"/>
        <v>9321.90365576923</v>
      </c>
      <c r="G46" s="40">
        <f t="shared" si="9"/>
        <v>0.000569780190964334</v>
      </c>
      <c r="H46" s="41">
        <f t="shared" si="6"/>
        <v>13.913289038461539</v>
      </c>
      <c r="I46" s="35">
        <f t="shared" si="8"/>
        <v>1750.9036557692305</v>
      </c>
      <c r="J46" s="41">
        <f t="shared" si="7"/>
        <v>1750.9036557692305</v>
      </c>
      <c r="K46" s="41">
        <f t="shared" si="10"/>
        <v>0.0008930014943209172</v>
      </c>
      <c r="L46" s="42">
        <f t="shared" si="11"/>
        <v>118803.78617517083</v>
      </c>
      <c r="M46" s="45">
        <f t="shared" si="12"/>
        <v>50121.51719678748</v>
      </c>
      <c r="N46" s="44">
        <f t="shared" si="4"/>
        <v>168925.30337195832</v>
      </c>
      <c r="O46" s="41"/>
      <c r="P46" s="41"/>
      <c r="Q46" s="41"/>
    </row>
    <row r="47" spans="1:17" s="70" customFormat="1" ht="12.75">
      <c r="A47" s="35" t="s">
        <v>478</v>
      </c>
      <c r="B47" s="36" t="s">
        <v>119</v>
      </c>
      <c r="C47" s="70">
        <v>2838</v>
      </c>
      <c r="D47" s="37">
        <v>8238351.74</v>
      </c>
      <c r="E47" s="38">
        <v>956100</v>
      </c>
      <c r="F47" s="39">
        <f t="shared" si="5"/>
        <v>24453.971590963287</v>
      </c>
      <c r="G47" s="40">
        <f t="shared" si="9"/>
        <v>0.0014946934786557494</v>
      </c>
      <c r="H47" s="41">
        <f t="shared" si="6"/>
        <v>8.61662142035352</v>
      </c>
      <c r="I47" s="35">
        <f t="shared" si="8"/>
        <v>-7615.428409036714</v>
      </c>
      <c r="J47" s="41">
        <f t="shared" si="7"/>
        <v>0</v>
      </c>
      <c r="K47" s="41">
        <f t="shared" si="10"/>
        <v>0</v>
      </c>
      <c r="L47" s="42">
        <f t="shared" si="11"/>
        <v>311655.70030628785</v>
      </c>
      <c r="M47" s="45">
        <f t="shared" si="12"/>
        <v>0</v>
      </c>
      <c r="N47" s="44">
        <f t="shared" si="4"/>
        <v>311655.70030628785</v>
      </c>
      <c r="O47" s="41"/>
      <c r="P47" s="41"/>
      <c r="Q47" s="41"/>
    </row>
    <row r="48" spans="1:17" s="70" customFormat="1" ht="12.75">
      <c r="A48" s="35" t="s">
        <v>481</v>
      </c>
      <c r="B48" s="36" t="s">
        <v>199</v>
      </c>
      <c r="C48" s="70">
        <v>3095</v>
      </c>
      <c r="D48" s="37">
        <v>9236161.99</v>
      </c>
      <c r="E48" s="38">
        <v>1502050</v>
      </c>
      <c r="F48" s="39">
        <f t="shared" si="5"/>
        <v>19031.27150164775</v>
      </c>
      <c r="G48" s="40">
        <f t="shared" si="9"/>
        <v>0.001163243250619944</v>
      </c>
      <c r="H48" s="41">
        <f t="shared" si="6"/>
        <v>6.149037641889418</v>
      </c>
      <c r="I48" s="35">
        <f t="shared" si="8"/>
        <v>-15942.228498352253</v>
      </c>
      <c r="J48" s="41">
        <f t="shared" si="7"/>
        <v>0</v>
      </c>
      <c r="K48" s="41">
        <f t="shared" si="10"/>
        <v>0</v>
      </c>
      <c r="L48" s="42">
        <f t="shared" si="11"/>
        <v>242545.64235107487</v>
      </c>
      <c r="M48" s="45">
        <f t="shared" si="12"/>
        <v>0</v>
      </c>
      <c r="N48" s="44">
        <f t="shared" si="4"/>
        <v>242545.64235107487</v>
      </c>
      <c r="O48" s="41"/>
      <c r="P48" s="41"/>
      <c r="Q48" s="41"/>
    </row>
    <row r="49" spans="1:17" s="70" customFormat="1" ht="12.75">
      <c r="A49" s="35" t="s">
        <v>481</v>
      </c>
      <c r="B49" s="36" t="s">
        <v>200</v>
      </c>
      <c r="C49" s="70">
        <v>2047</v>
      </c>
      <c r="D49" s="37">
        <v>8129045.64</v>
      </c>
      <c r="E49" s="38">
        <v>1168500</v>
      </c>
      <c r="F49" s="39">
        <f t="shared" si="5"/>
        <v>14240.613115173299</v>
      </c>
      <c r="G49" s="40">
        <f t="shared" si="9"/>
        <v>0.0008704251363068913</v>
      </c>
      <c r="H49" s="41">
        <f t="shared" si="6"/>
        <v>6.956821258023107</v>
      </c>
      <c r="I49" s="35">
        <f t="shared" si="8"/>
        <v>-8890.486884826701</v>
      </c>
      <c r="J49" s="41">
        <f t="shared" si="7"/>
        <v>0</v>
      </c>
      <c r="K49" s="41">
        <f t="shared" si="10"/>
        <v>0</v>
      </c>
      <c r="L49" s="42">
        <f t="shared" si="11"/>
        <v>181490.6931044412</v>
      </c>
      <c r="M49" s="45">
        <f t="shared" si="12"/>
        <v>0</v>
      </c>
      <c r="N49" s="44">
        <f t="shared" si="4"/>
        <v>181490.6931044412</v>
      </c>
      <c r="O49" s="41"/>
      <c r="P49" s="41"/>
      <c r="Q49" s="41"/>
    </row>
    <row r="50" spans="1:17" s="70" customFormat="1" ht="12.75">
      <c r="A50" s="35" t="s">
        <v>485</v>
      </c>
      <c r="B50" s="36" t="s">
        <v>326</v>
      </c>
      <c r="C50" s="70">
        <v>3192</v>
      </c>
      <c r="D50" s="37">
        <v>3843739.38</v>
      </c>
      <c r="E50" s="38">
        <v>373600</v>
      </c>
      <c r="F50" s="39">
        <f t="shared" si="5"/>
        <v>32840.51418886509</v>
      </c>
      <c r="G50" s="40">
        <f t="shared" si="9"/>
        <v>0.0020073018491580186</v>
      </c>
      <c r="H50" s="41">
        <f t="shared" si="6"/>
        <v>10.28838163811563</v>
      </c>
      <c r="I50" s="35">
        <f t="shared" si="8"/>
        <v>-3229.085811134909</v>
      </c>
      <c r="J50" s="41">
        <f t="shared" si="7"/>
        <v>0</v>
      </c>
      <c r="K50" s="41">
        <f t="shared" si="10"/>
        <v>0</v>
      </c>
      <c r="L50" s="42">
        <f t="shared" si="11"/>
        <v>418538.6987090288</v>
      </c>
      <c r="M50" s="45">
        <f t="shared" si="12"/>
        <v>0</v>
      </c>
      <c r="N50" s="44">
        <f t="shared" si="4"/>
        <v>418538.6987090288</v>
      </c>
      <c r="O50" s="41"/>
      <c r="P50" s="41"/>
      <c r="Q50" s="41"/>
    </row>
    <row r="51" spans="1:17" s="70" customFormat="1" ht="12.75">
      <c r="A51" s="35" t="s">
        <v>485</v>
      </c>
      <c r="B51" s="36" t="s">
        <v>327</v>
      </c>
      <c r="C51" s="70">
        <v>3130</v>
      </c>
      <c r="D51" s="37">
        <v>5154491.55</v>
      </c>
      <c r="E51" s="38">
        <v>478250</v>
      </c>
      <c r="F51" s="39">
        <f t="shared" si="5"/>
        <v>33734.57093883952</v>
      </c>
      <c r="G51" s="40">
        <f t="shared" si="9"/>
        <v>0.0020619490376019914</v>
      </c>
      <c r="H51" s="41">
        <f t="shared" si="6"/>
        <v>10.77781819132253</v>
      </c>
      <c r="I51" s="35">
        <f t="shared" si="8"/>
        <v>-1634.4290611604856</v>
      </c>
      <c r="J51" s="41">
        <f t="shared" si="7"/>
        <v>0</v>
      </c>
      <c r="K51" s="41">
        <f t="shared" si="10"/>
        <v>0</v>
      </c>
      <c r="L51" s="42">
        <f t="shared" si="11"/>
        <v>429933.0802511179</v>
      </c>
      <c r="M51" s="45">
        <f t="shared" si="12"/>
        <v>0</v>
      </c>
      <c r="N51" s="44">
        <f t="shared" si="4"/>
        <v>429933.0802511179</v>
      </c>
      <c r="O51" s="41"/>
      <c r="P51" s="41"/>
      <c r="Q51" s="41"/>
    </row>
    <row r="52" spans="1:17" s="70" customFormat="1" ht="12.75">
      <c r="A52" s="35" t="s">
        <v>484</v>
      </c>
      <c r="B52" s="36" t="s">
        <v>308</v>
      </c>
      <c r="C52" s="70">
        <v>141</v>
      </c>
      <c r="D52" s="37">
        <v>518859.9</v>
      </c>
      <c r="E52" s="38">
        <v>121700</v>
      </c>
      <c r="F52" s="39">
        <f t="shared" si="5"/>
        <v>601.144173377157</v>
      </c>
      <c r="G52" s="40">
        <f t="shared" si="9"/>
        <v>3.6743572402397776E-05</v>
      </c>
      <c r="H52" s="41">
        <f t="shared" si="6"/>
        <v>4.263433853738702</v>
      </c>
      <c r="I52" s="35">
        <f t="shared" si="8"/>
        <v>-992.1558266228432</v>
      </c>
      <c r="J52" s="41">
        <f t="shared" si="7"/>
        <v>0</v>
      </c>
      <c r="K52" s="41">
        <f t="shared" si="10"/>
        <v>0</v>
      </c>
      <c r="L52" s="42">
        <f t="shared" si="11"/>
        <v>7661.33254232354</v>
      </c>
      <c r="M52" s="45">
        <f t="shared" si="12"/>
        <v>0</v>
      </c>
      <c r="N52" s="44">
        <f t="shared" si="4"/>
        <v>7661.33254232354</v>
      </c>
      <c r="O52" s="41"/>
      <c r="P52" s="41"/>
      <c r="Q52" s="41"/>
    </row>
    <row r="53" spans="1:17" s="70" customFormat="1" ht="12.75">
      <c r="A53" s="35" t="s">
        <v>483</v>
      </c>
      <c r="B53" s="36" t="s">
        <v>252</v>
      </c>
      <c r="C53" s="70">
        <v>1190</v>
      </c>
      <c r="D53" s="37">
        <v>1097455.85</v>
      </c>
      <c r="E53" s="38">
        <v>92700</v>
      </c>
      <c r="F53" s="39">
        <f t="shared" si="5"/>
        <v>14088.160318230852</v>
      </c>
      <c r="G53" s="40">
        <f t="shared" si="9"/>
        <v>0.0008611068053132906</v>
      </c>
      <c r="H53" s="41">
        <f t="shared" si="6"/>
        <v>11.838790183387271</v>
      </c>
      <c r="I53" s="35">
        <f t="shared" si="8"/>
        <v>641.1603182308518</v>
      </c>
      <c r="J53" s="41">
        <f t="shared" si="7"/>
        <v>641.1603182308518</v>
      </c>
      <c r="K53" s="41">
        <f t="shared" si="10"/>
        <v>0.0003270066404812445</v>
      </c>
      <c r="L53" s="42">
        <f t="shared" si="11"/>
        <v>179547.74559515773</v>
      </c>
      <c r="M53" s="45">
        <f t="shared" si="12"/>
        <v>18353.909885456822</v>
      </c>
      <c r="N53" s="44">
        <f t="shared" si="4"/>
        <v>197901.65548061454</v>
      </c>
      <c r="O53" s="41"/>
      <c r="P53" s="41"/>
      <c r="Q53" s="41"/>
    </row>
    <row r="54" spans="1:17" s="70" customFormat="1" ht="12.75">
      <c r="A54" s="35" t="s">
        <v>483</v>
      </c>
      <c r="B54" s="36" t="s">
        <v>253</v>
      </c>
      <c r="C54" s="70">
        <v>1537</v>
      </c>
      <c r="D54" s="37">
        <v>1920388</v>
      </c>
      <c r="E54" s="38">
        <v>163300</v>
      </c>
      <c r="F54" s="39">
        <f t="shared" si="5"/>
        <v>18074.93175750153</v>
      </c>
      <c r="G54" s="40">
        <f t="shared" si="9"/>
        <v>0.0011047891556015754</v>
      </c>
      <c r="H54" s="41">
        <f t="shared" si="6"/>
        <v>11.75987752602572</v>
      </c>
      <c r="I54" s="35">
        <f t="shared" si="8"/>
        <v>706.8317575015309</v>
      </c>
      <c r="J54" s="41">
        <f t="shared" si="7"/>
        <v>706.8317575015309</v>
      </c>
      <c r="K54" s="41">
        <f t="shared" si="10"/>
        <v>0.0003605005984210132</v>
      </c>
      <c r="L54" s="42">
        <f t="shared" si="11"/>
        <v>230357.48994466715</v>
      </c>
      <c r="M54" s="45">
        <f t="shared" si="12"/>
        <v>20233.826100091166</v>
      </c>
      <c r="N54" s="44">
        <f t="shared" si="4"/>
        <v>250591.3160447583</v>
      </c>
      <c r="O54" s="41"/>
      <c r="P54" s="41"/>
      <c r="Q54" s="41"/>
    </row>
    <row r="55" spans="1:17" s="70" customFormat="1" ht="12.75">
      <c r="A55" s="35" t="s">
        <v>481</v>
      </c>
      <c r="B55" s="36" t="s">
        <v>201</v>
      </c>
      <c r="C55" s="70">
        <v>854</v>
      </c>
      <c r="D55" s="37">
        <v>2281393.81</v>
      </c>
      <c r="E55" s="38">
        <v>323950</v>
      </c>
      <c r="F55" s="39">
        <f t="shared" si="5"/>
        <v>6014.231559623398</v>
      </c>
      <c r="G55" s="40">
        <f t="shared" si="9"/>
        <v>0.0003676062457934908</v>
      </c>
      <c r="H55" s="41">
        <f t="shared" si="6"/>
        <v>7.04242571384473</v>
      </c>
      <c r="I55" s="35">
        <f t="shared" si="8"/>
        <v>-3635.9684403766014</v>
      </c>
      <c r="J55" s="41">
        <f t="shared" si="7"/>
        <v>0</v>
      </c>
      <c r="K55" s="41">
        <f t="shared" si="10"/>
        <v>0</v>
      </c>
      <c r="L55" s="42">
        <f t="shared" si="11"/>
        <v>76648.88059374625</v>
      </c>
      <c r="M55" s="45">
        <f t="shared" si="12"/>
        <v>0</v>
      </c>
      <c r="N55" s="44">
        <f t="shared" si="4"/>
        <v>76648.88059374625</v>
      </c>
      <c r="O55" s="41"/>
      <c r="P55" s="41"/>
      <c r="Q55" s="41"/>
    </row>
    <row r="56" spans="1:17" s="70" customFormat="1" ht="12.75">
      <c r="A56" s="35" t="s">
        <v>483</v>
      </c>
      <c r="B56" s="36" t="s">
        <v>254</v>
      </c>
      <c r="C56" s="70">
        <v>9645</v>
      </c>
      <c r="D56" s="37">
        <v>17392986.572899997</v>
      </c>
      <c r="E56" s="38">
        <v>983200</v>
      </c>
      <c r="F56" s="39">
        <f t="shared" si="5"/>
        <v>170621.80176527714</v>
      </c>
      <c r="G56" s="40">
        <f t="shared" si="9"/>
        <v>0.010428870151681067</v>
      </c>
      <c r="H56" s="41">
        <f t="shared" si="6"/>
        <v>17.690181624186327</v>
      </c>
      <c r="I56" s="35">
        <f t="shared" si="8"/>
        <v>61633.301765277116</v>
      </c>
      <c r="J56" s="41">
        <f t="shared" si="7"/>
        <v>61633.301765277116</v>
      </c>
      <c r="K56" s="41">
        <f t="shared" si="10"/>
        <v>0.0314344141066655</v>
      </c>
      <c r="L56" s="42">
        <f t="shared" si="11"/>
        <v>2174503.9213314713</v>
      </c>
      <c r="M56" s="45">
        <f t="shared" si="12"/>
        <v>1764320.146425167</v>
      </c>
      <c r="N56" s="44">
        <f t="shared" si="4"/>
        <v>3938824.0677566384</v>
      </c>
      <c r="O56" s="41"/>
      <c r="P56" s="41"/>
      <c r="Q56" s="41"/>
    </row>
    <row r="57" spans="1:17" s="70" customFormat="1" ht="12.75">
      <c r="A57" s="35" t="s">
        <v>475</v>
      </c>
      <c r="B57" s="36" t="s">
        <v>18</v>
      </c>
      <c r="C57" s="70">
        <v>524</v>
      </c>
      <c r="D57" s="37">
        <v>652077.7</v>
      </c>
      <c r="E57" s="38">
        <v>43600</v>
      </c>
      <c r="F57" s="39">
        <f t="shared" si="5"/>
        <v>7836.897128440366</v>
      </c>
      <c r="G57" s="40">
        <f t="shared" si="9"/>
        <v>0.0004790125394234319</v>
      </c>
      <c r="H57" s="41">
        <f t="shared" si="6"/>
        <v>14.955910550458714</v>
      </c>
      <c r="I57" s="35">
        <f t="shared" si="8"/>
        <v>1915.697128440366</v>
      </c>
      <c r="J57" s="41">
        <f t="shared" si="7"/>
        <v>1915.697128440366</v>
      </c>
      <c r="K57" s="41">
        <f t="shared" si="10"/>
        <v>0.0009770499894307207</v>
      </c>
      <c r="L57" s="42">
        <f t="shared" si="11"/>
        <v>99877.99542937995</v>
      </c>
      <c r="M57" s="45">
        <f t="shared" si="12"/>
        <v>54838.9091830278</v>
      </c>
      <c r="N57" s="44">
        <f t="shared" si="4"/>
        <v>154716.90461240776</v>
      </c>
      <c r="O57" s="41"/>
      <c r="P57" s="41"/>
      <c r="Q57" s="41"/>
    </row>
    <row r="58" spans="1:17" s="70" customFormat="1" ht="12.75">
      <c r="A58" s="35" t="s">
        <v>476</v>
      </c>
      <c r="B58" s="36" t="s">
        <v>73</v>
      </c>
      <c r="C58" s="70">
        <v>5555</v>
      </c>
      <c r="D58" s="37">
        <v>15685331.77</v>
      </c>
      <c r="E58" s="38">
        <v>1876300</v>
      </c>
      <c r="F58" s="39">
        <f t="shared" si="5"/>
        <v>46438.21242996855</v>
      </c>
      <c r="G58" s="40">
        <f t="shared" si="9"/>
        <v>0.0028384302738437154</v>
      </c>
      <c r="H58" s="41">
        <f t="shared" si="6"/>
        <v>8.359714208815221</v>
      </c>
      <c r="I58" s="35">
        <f t="shared" si="8"/>
        <v>-16333.287570031449</v>
      </c>
      <c r="J58" s="41">
        <f t="shared" si="7"/>
        <v>0</v>
      </c>
      <c r="K58" s="41">
        <f t="shared" si="10"/>
        <v>0</v>
      </c>
      <c r="L58" s="42">
        <f t="shared" si="11"/>
        <v>591835.7090584934</v>
      </c>
      <c r="M58" s="45">
        <f t="shared" si="12"/>
        <v>0</v>
      </c>
      <c r="N58" s="44">
        <f t="shared" si="4"/>
        <v>591835.7090584934</v>
      </c>
      <c r="O58" s="41"/>
      <c r="P58" s="41"/>
      <c r="Q58" s="41"/>
    </row>
    <row r="59" spans="1:17" s="70" customFormat="1" ht="12.75">
      <c r="A59" s="35" t="s">
        <v>486</v>
      </c>
      <c r="B59" s="36" t="s">
        <v>337</v>
      </c>
      <c r="C59" s="70">
        <v>62</v>
      </c>
      <c r="D59" s="37">
        <v>208311.43</v>
      </c>
      <c r="E59" s="38">
        <v>14850</v>
      </c>
      <c r="F59" s="39">
        <f t="shared" si="5"/>
        <v>869.7177548821548</v>
      </c>
      <c r="G59" s="40">
        <f t="shared" si="9"/>
        <v>5.315952264268859E-05</v>
      </c>
      <c r="H59" s="41">
        <f t="shared" si="6"/>
        <v>14.027705723905724</v>
      </c>
      <c r="I59" s="35">
        <f t="shared" si="8"/>
        <v>169.11775488215483</v>
      </c>
      <c r="J59" s="41">
        <f t="shared" si="7"/>
        <v>169.11775488215483</v>
      </c>
      <c r="K59" s="41">
        <f t="shared" si="10"/>
        <v>8.625397938278544E-05</v>
      </c>
      <c r="L59" s="42">
        <f t="shared" si="11"/>
        <v>11084.191169453023</v>
      </c>
      <c r="M59" s="45">
        <f t="shared" si="12"/>
        <v>4841.179257167083</v>
      </c>
      <c r="N59" s="44">
        <f t="shared" si="4"/>
        <v>15925.370426620106</v>
      </c>
      <c r="O59" s="41"/>
      <c r="P59" s="41"/>
      <c r="Q59" s="41"/>
    </row>
    <row r="60" spans="1:17" s="70" customFormat="1" ht="12.75">
      <c r="A60" s="35" t="s">
        <v>481</v>
      </c>
      <c r="B60" s="36" t="s">
        <v>202</v>
      </c>
      <c r="C60" s="70">
        <v>2915</v>
      </c>
      <c r="D60" s="37">
        <v>7741094.04</v>
      </c>
      <c r="E60" s="38">
        <v>1566800</v>
      </c>
      <c r="F60" s="39">
        <f t="shared" si="5"/>
        <v>14402.150323334183</v>
      </c>
      <c r="G60" s="40">
        <f t="shared" si="9"/>
        <v>0.0008802987313055685</v>
      </c>
      <c r="H60" s="41">
        <f t="shared" si="6"/>
        <v>4.940703369925964</v>
      </c>
      <c r="I60" s="35">
        <f t="shared" si="8"/>
        <v>-18537.349676665817</v>
      </c>
      <c r="J60" s="41">
        <f t="shared" si="7"/>
        <v>0</v>
      </c>
      <c r="K60" s="41">
        <f t="shared" si="10"/>
        <v>0</v>
      </c>
      <c r="L60" s="42">
        <f t="shared" si="11"/>
        <v>183549.41765753206</v>
      </c>
      <c r="M60" s="45">
        <f t="shared" si="12"/>
        <v>0</v>
      </c>
      <c r="N60" s="44">
        <f t="shared" si="4"/>
        <v>183549.41765753206</v>
      </c>
      <c r="O60" s="41"/>
      <c r="P60" s="41"/>
      <c r="Q60" s="41"/>
    </row>
    <row r="61" spans="1:17" s="70" customFormat="1" ht="12.75">
      <c r="A61" s="35" t="s">
        <v>478</v>
      </c>
      <c r="B61" s="36" t="s">
        <v>120</v>
      </c>
      <c r="C61" s="70">
        <v>835</v>
      </c>
      <c r="D61" s="37">
        <v>2636030.22</v>
      </c>
      <c r="E61" s="38">
        <v>461300</v>
      </c>
      <c r="F61" s="39">
        <f t="shared" si="5"/>
        <v>4771.483272707566</v>
      </c>
      <c r="G61" s="40">
        <f t="shared" si="9"/>
        <v>0.00029164607903063545</v>
      </c>
      <c r="H61" s="41">
        <f t="shared" si="6"/>
        <v>5.71435122479948</v>
      </c>
      <c r="I61" s="35">
        <f t="shared" si="8"/>
        <v>-4664.016727292435</v>
      </c>
      <c r="J61" s="41">
        <f t="shared" si="7"/>
        <v>0</v>
      </c>
      <c r="K61" s="41">
        <f t="shared" si="10"/>
        <v>0</v>
      </c>
      <c r="L61" s="42">
        <f t="shared" si="11"/>
        <v>60810.570394419796</v>
      </c>
      <c r="M61" s="45">
        <f t="shared" si="12"/>
        <v>0</v>
      </c>
      <c r="N61" s="44">
        <f t="shared" si="4"/>
        <v>60810.570394419796</v>
      </c>
      <c r="O61" s="41"/>
      <c r="P61" s="41"/>
      <c r="Q61" s="41"/>
    </row>
    <row r="62" spans="1:17" s="70" customFormat="1" ht="12.75">
      <c r="A62" s="35" t="s">
        <v>487</v>
      </c>
      <c r="B62" s="36" t="s">
        <v>367</v>
      </c>
      <c r="C62" s="70">
        <v>1044</v>
      </c>
      <c r="D62" s="37">
        <v>1312360.42</v>
      </c>
      <c r="E62" s="38">
        <v>101100</v>
      </c>
      <c r="F62" s="39">
        <f t="shared" si="5"/>
        <v>13551.971102670623</v>
      </c>
      <c r="G62" s="40">
        <f t="shared" si="9"/>
        <v>0.0008283334571950822</v>
      </c>
      <c r="H62" s="41">
        <f t="shared" si="6"/>
        <v>12.980815232443124</v>
      </c>
      <c r="I62" s="35">
        <f t="shared" si="8"/>
        <v>1754.7711026706208</v>
      </c>
      <c r="J62" s="41">
        <f t="shared" si="7"/>
        <v>1754.7711026706208</v>
      </c>
      <c r="K62" s="41">
        <f t="shared" si="10"/>
        <v>0.0008949739819850835</v>
      </c>
      <c r="L62" s="42">
        <f t="shared" si="11"/>
        <v>172714.23698284486</v>
      </c>
      <c r="M62" s="45">
        <f t="shared" si="12"/>
        <v>50232.22706122633</v>
      </c>
      <c r="N62" s="44">
        <f t="shared" si="4"/>
        <v>222946.46404407118</v>
      </c>
      <c r="O62" s="41"/>
      <c r="P62" s="41"/>
      <c r="Q62" s="41"/>
    </row>
    <row r="63" spans="1:17" s="70" customFormat="1" ht="12.75">
      <c r="A63" s="35" t="s">
        <v>478</v>
      </c>
      <c r="B63" s="36" t="s">
        <v>121</v>
      </c>
      <c r="C63" s="70">
        <v>941</v>
      </c>
      <c r="D63" s="37">
        <v>2650077.68</v>
      </c>
      <c r="E63" s="38">
        <v>510200</v>
      </c>
      <c r="F63" s="39">
        <f t="shared" si="5"/>
        <v>4887.736371775774</v>
      </c>
      <c r="G63" s="40">
        <f t="shared" si="9"/>
        <v>0.0002987517857009983</v>
      </c>
      <c r="H63" s="41">
        <f t="shared" si="6"/>
        <v>5.194193806350451</v>
      </c>
      <c r="I63" s="35">
        <f t="shared" si="8"/>
        <v>-5745.563628224227</v>
      </c>
      <c r="J63" s="41">
        <f t="shared" si="7"/>
        <v>0</v>
      </c>
      <c r="K63" s="41">
        <f t="shared" si="10"/>
        <v>0</v>
      </c>
      <c r="L63" s="42">
        <f t="shared" si="11"/>
        <v>62292.16780562589</v>
      </c>
      <c r="M63" s="45">
        <f t="shared" si="12"/>
        <v>0</v>
      </c>
      <c r="N63" s="44">
        <f t="shared" si="4"/>
        <v>62292.16780562589</v>
      </c>
      <c r="O63" s="41"/>
      <c r="P63" s="41"/>
      <c r="Q63" s="41"/>
    </row>
    <row r="64" spans="1:17" s="70" customFormat="1" ht="12.75">
      <c r="A64" s="35" t="s">
        <v>482</v>
      </c>
      <c r="B64" s="36" t="s">
        <v>217</v>
      </c>
      <c r="C64" s="70">
        <v>1703</v>
      </c>
      <c r="D64" s="37">
        <v>3339266.6</v>
      </c>
      <c r="E64" s="38">
        <v>293850</v>
      </c>
      <c r="F64" s="39">
        <f t="shared" si="5"/>
        <v>19352.63236277012</v>
      </c>
      <c r="G64" s="40">
        <f t="shared" si="9"/>
        <v>0.0011828857034472105</v>
      </c>
      <c r="H64" s="41">
        <f t="shared" si="6"/>
        <v>11.36384754126255</v>
      </c>
      <c r="I64" s="35">
        <f t="shared" si="8"/>
        <v>108.73236277012018</v>
      </c>
      <c r="J64" s="41">
        <f t="shared" si="7"/>
        <v>108.73236277012018</v>
      </c>
      <c r="K64" s="41">
        <f t="shared" si="10"/>
        <v>5.5456028157130625E-05</v>
      </c>
      <c r="L64" s="42">
        <f t="shared" si="11"/>
        <v>246641.25290871272</v>
      </c>
      <c r="M64" s="45">
        <f t="shared" si="12"/>
        <v>3112.5818787759745</v>
      </c>
      <c r="N64" s="44">
        <f t="shared" si="4"/>
        <v>249753.83478748868</v>
      </c>
      <c r="O64" s="41"/>
      <c r="P64" s="41"/>
      <c r="Q64" s="41"/>
    </row>
    <row r="65" spans="1:17" s="70" customFormat="1" ht="12.75">
      <c r="A65" s="35" t="s">
        <v>484</v>
      </c>
      <c r="B65" s="36" t="s">
        <v>309</v>
      </c>
      <c r="C65" s="70">
        <v>1159</v>
      </c>
      <c r="D65" s="37">
        <v>1270365.12</v>
      </c>
      <c r="E65" s="38">
        <v>86850</v>
      </c>
      <c r="F65" s="39">
        <f t="shared" si="5"/>
        <v>16952.828717098448</v>
      </c>
      <c r="G65" s="40">
        <f t="shared" si="9"/>
        <v>0.0010362031555470866</v>
      </c>
      <c r="H65" s="41">
        <f t="shared" si="6"/>
        <v>14.627117098445597</v>
      </c>
      <c r="I65" s="35">
        <f t="shared" si="8"/>
        <v>3856.1287170984456</v>
      </c>
      <c r="J65" s="41">
        <f t="shared" si="7"/>
        <v>3856.1287170984456</v>
      </c>
      <c r="K65" s="41">
        <f t="shared" si="10"/>
        <v>0.0019667151275378747</v>
      </c>
      <c r="L65" s="42">
        <f t="shared" si="11"/>
        <v>216056.7532495338</v>
      </c>
      <c r="M65" s="45">
        <f t="shared" si="12"/>
        <v>110385.86913119648</v>
      </c>
      <c r="N65" s="44">
        <f t="shared" si="4"/>
        <v>326442.6223807303</v>
      </c>
      <c r="O65" s="41"/>
      <c r="P65" s="41"/>
      <c r="Q65" s="41"/>
    </row>
    <row r="66" spans="1:17" s="70" customFormat="1" ht="12.75">
      <c r="A66" s="35" t="s">
        <v>476</v>
      </c>
      <c r="B66" s="36" t="s">
        <v>74</v>
      </c>
      <c r="C66" s="70">
        <v>21812</v>
      </c>
      <c r="D66" s="37">
        <v>51151757.17</v>
      </c>
      <c r="E66" s="38">
        <v>3596250</v>
      </c>
      <c r="F66" s="39">
        <f t="shared" si="5"/>
        <v>310245.9860666083</v>
      </c>
      <c r="G66" s="40">
        <f t="shared" si="9"/>
        <v>0.018963081331305948</v>
      </c>
      <c r="H66" s="41">
        <f t="shared" si="6"/>
        <v>14.223637725408413</v>
      </c>
      <c r="I66" s="35">
        <f t="shared" si="8"/>
        <v>63770.38606660828</v>
      </c>
      <c r="J66" s="41">
        <f t="shared" si="7"/>
        <v>63770.38606660828</v>
      </c>
      <c r="K66" s="41">
        <f t="shared" si="10"/>
        <v>0.03252437669158001</v>
      </c>
      <c r="L66" s="42">
        <f t="shared" si="11"/>
        <v>3953956.0964622363</v>
      </c>
      <c r="M66" s="45">
        <f t="shared" si="12"/>
        <v>1825496.5036777284</v>
      </c>
      <c r="N66" s="44">
        <f t="shared" si="4"/>
        <v>5779452.600139964</v>
      </c>
      <c r="O66" s="41"/>
      <c r="P66" s="41"/>
      <c r="Q66" s="41"/>
    </row>
    <row r="67" spans="1:17" s="70" customFormat="1" ht="12.75">
      <c r="A67" s="35" t="s">
        <v>482</v>
      </c>
      <c r="B67" s="36" t="s">
        <v>218</v>
      </c>
      <c r="C67" s="70">
        <v>2082</v>
      </c>
      <c r="D67" s="37">
        <v>3041517.42</v>
      </c>
      <c r="E67" s="38">
        <v>208750</v>
      </c>
      <c r="F67" s="39">
        <f t="shared" si="5"/>
        <v>30335.03841168862</v>
      </c>
      <c r="G67" s="40">
        <f t="shared" si="9"/>
        <v>0.001854160332200523</v>
      </c>
      <c r="H67" s="41">
        <f t="shared" si="6"/>
        <v>14.570143329341317</v>
      </c>
      <c r="I67" s="35">
        <f t="shared" si="8"/>
        <v>6808.43841168862</v>
      </c>
      <c r="J67" s="41">
        <f t="shared" si="7"/>
        <v>6808.43841168862</v>
      </c>
      <c r="K67" s="41">
        <f t="shared" si="10"/>
        <v>0.003472461580393895</v>
      </c>
      <c r="L67" s="42">
        <f t="shared" si="11"/>
        <v>386607.45167082053</v>
      </c>
      <c r="M67" s="45">
        <f t="shared" si="12"/>
        <v>194898.93793430764</v>
      </c>
      <c r="N67" s="44">
        <f t="shared" si="4"/>
        <v>581506.3896051282</v>
      </c>
      <c r="O67" s="41"/>
      <c r="P67" s="41"/>
      <c r="Q67" s="41"/>
    </row>
    <row r="68" spans="1:17" s="70" customFormat="1" ht="12.75">
      <c r="A68" s="35" t="s">
        <v>478</v>
      </c>
      <c r="B68" s="36" t="s">
        <v>122</v>
      </c>
      <c r="C68" s="70">
        <v>5082</v>
      </c>
      <c r="D68" s="37">
        <v>7272380.45</v>
      </c>
      <c r="E68" s="38">
        <v>636750</v>
      </c>
      <c r="F68" s="39">
        <f t="shared" si="5"/>
        <v>58041.99049375737</v>
      </c>
      <c r="G68" s="40">
        <f t="shared" si="9"/>
        <v>0.0035476848558733728</v>
      </c>
      <c r="H68" s="41">
        <f t="shared" si="6"/>
        <v>11.421092186886533</v>
      </c>
      <c r="I68" s="35">
        <f t="shared" si="8"/>
        <v>615.3904937573557</v>
      </c>
      <c r="J68" s="41">
        <f t="shared" si="7"/>
        <v>615.3904937573557</v>
      </c>
      <c r="K68" s="41">
        <f t="shared" si="10"/>
        <v>0.00031386343200864034</v>
      </c>
      <c r="L68" s="42">
        <f t="shared" si="11"/>
        <v>739721.0357923005</v>
      </c>
      <c r="M68" s="45">
        <f t="shared" si="12"/>
        <v>17616.220694934756</v>
      </c>
      <c r="N68" s="44">
        <f t="shared" si="4"/>
        <v>757337.2564872352</v>
      </c>
      <c r="O68" s="41"/>
      <c r="P68" s="41"/>
      <c r="Q68" s="41"/>
    </row>
    <row r="69" spans="1:17" s="70" customFormat="1" ht="12.75">
      <c r="A69" s="35" t="s">
        <v>483</v>
      </c>
      <c r="B69" s="36" t="s">
        <v>255</v>
      </c>
      <c r="C69" s="70">
        <v>379</v>
      </c>
      <c r="D69" s="37">
        <v>639078.8700000001</v>
      </c>
      <c r="E69" s="38">
        <v>57450</v>
      </c>
      <c r="F69" s="39">
        <f t="shared" si="5"/>
        <v>4216.02944699739</v>
      </c>
      <c r="G69" s="40">
        <f t="shared" si="9"/>
        <v>0.0002576952253668407</v>
      </c>
      <c r="H69" s="41">
        <f t="shared" si="6"/>
        <v>11.124088250652743</v>
      </c>
      <c r="I69" s="35">
        <f t="shared" si="8"/>
        <v>-66.67055300261052</v>
      </c>
      <c r="J69" s="41">
        <f t="shared" si="7"/>
        <v>0</v>
      </c>
      <c r="K69" s="41">
        <f t="shared" si="10"/>
        <v>0</v>
      </c>
      <c r="L69" s="42">
        <f t="shared" si="11"/>
        <v>53731.54233570221</v>
      </c>
      <c r="M69" s="45">
        <f t="shared" si="12"/>
        <v>0</v>
      </c>
      <c r="N69" s="44">
        <f aca="true" t="shared" si="13" ref="N69:N130">L69+M69</f>
        <v>53731.54233570221</v>
      </c>
      <c r="O69" s="41"/>
      <c r="P69" s="41"/>
      <c r="Q69" s="41"/>
    </row>
    <row r="70" spans="1:17" s="70" customFormat="1" ht="12.75">
      <c r="A70" s="35" t="s">
        <v>487</v>
      </c>
      <c r="B70" s="36" t="s">
        <v>368</v>
      </c>
      <c r="C70" s="70">
        <v>1116</v>
      </c>
      <c r="D70" s="37">
        <v>1831253.32</v>
      </c>
      <c r="E70" s="38">
        <v>146950</v>
      </c>
      <c r="F70" s="39">
        <f t="shared" si="5"/>
        <v>13907.30660170126</v>
      </c>
      <c r="G70" s="40">
        <f t="shared" si="9"/>
        <v>0.0008500525326082659</v>
      </c>
      <c r="H70" s="41">
        <f t="shared" si="6"/>
        <v>12.461744266757401</v>
      </c>
      <c r="I70" s="35">
        <f t="shared" si="8"/>
        <v>1296.5066017012591</v>
      </c>
      <c r="J70" s="41">
        <f t="shared" si="7"/>
        <v>1296.5066017012591</v>
      </c>
      <c r="K70" s="41">
        <f t="shared" si="10"/>
        <v>0.0006612484524212762</v>
      </c>
      <c r="L70" s="42">
        <f t="shared" si="11"/>
        <v>177242.84017444262</v>
      </c>
      <c r="M70" s="45">
        <f t="shared" si="12"/>
        <v>37113.90842026028</v>
      </c>
      <c r="N70" s="44">
        <f t="shared" si="13"/>
        <v>214356.74859470292</v>
      </c>
      <c r="O70" s="41"/>
      <c r="P70" s="41"/>
      <c r="Q70" s="41"/>
    </row>
    <row r="71" spans="1:17" s="70" customFormat="1" ht="12.75">
      <c r="A71" s="35" t="s">
        <v>489</v>
      </c>
      <c r="B71" s="36" t="s">
        <v>435</v>
      </c>
      <c r="C71" s="70">
        <v>8499</v>
      </c>
      <c r="D71" s="37">
        <v>14281524.79</v>
      </c>
      <c r="E71" s="38">
        <v>1369000</v>
      </c>
      <c r="F71" s="39">
        <f aca="true" t="shared" si="14" ref="F71:F131">(C71*D71)/E71</f>
        <v>88662.29305347698</v>
      </c>
      <c r="G71" s="40">
        <f aca="true" t="shared" si="15" ref="G71:G102">F71/$F$493</f>
        <v>0.005419281311288899</v>
      </c>
      <c r="H71" s="41">
        <f aca="true" t="shared" si="16" ref="H71:H131">D71/E71</f>
        <v>10.43208531044558</v>
      </c>
      <c r="I71" s="35">
        <f t="shared" si="8"/>
        <v>-7376.406946523028</v>
      </c>
      <c r="J71" s="41">
        <f aca="true" t="shared" si="17" ref="J71:J131">IF(I71&gt;0,I71,0)</f>
        <v>0</v>
      </c>
      <c r="K71" s="41">
        <f aca="true" t="shared" si="18" ref="K71:K102">J71/$J$493</f>
        <v>0</v>
      </c>
      <c r="L71" s="42">
        <f aca="true" t="shared" si="19" ref="L71:L102">$B$500*G71</f>
        <v>1129964.0604209194</v>
      </c>
      <c r="M71" s="45">
        <f aca="true" t="shared" si="20" ref="M71:M102">$G$500*K71</f>
        <v>0</v>
      </c>
      <c r="N71" s="44">
        <f t="shared" si="13"/>
        <v>1129964.0604209194</v>
      </c>
      <c r="O71" s="41"/>
      <c r="P71" s="41"/>
      <c r="Q71" s="41"/>
    </row>
    <row r="72" spans="1:17" s="70" customFormat="1" ht="12.75">
      <c r="A72" s="35" t="s">
        <v>482</v>
      </c>
      <c r="B72" s="36" t="s">
        <v>219</v>
      </c>
      <c r="C72" s="70">
        <v>99</v>
      </c>
      <c r="D72" s="37">
        <v>360809.3</v>
      </c>
      <c r="E72" s="38">
        <v>43650</v>
      </c>
      <c r="F72" s="39">
        <f t="shared" si="14"/>
        <v>818.3303711340205</v>
      </c>
      <c r="G72" s="40">
        <f t="shared" si="15"/>
        <v>5.0018585511564235E-05</v>
      </c>
      <c r="H72" s="41">
        <f t="shared" si="16"/>
        <v>8.265963344788087</v>
      </c>
      <c r="I72" s="35">
        <f t="shared" si="8"/>
        <v>-300.36962886597945</v>
      </c>
      <c r="J72" s="41">
        <f t="shared" si="17"/>
        <v>0</v>
      </c>
      <c r="K72" s="41">
        <f t="shared" si="18"/>
        <v>0</v>
      </c>
      <c r="L72" s="42">
        <f t="shared" si="19"/>
        <v>10429.280329740957</v>
      </c>
      <c r="M72" s="45">
        <f t="shared" si="20"/>
        <v>0</v>
      </c>
      <c r="N72" s="44">
        <f t="shared" si="13"/>
        <v>10429.280329740957</v>
      </c>
      <c r="O72" s="41"/>
      <c r="P72" s="41"/>
      <c r="Q72" s="41"/>
    </row>
    <row r="73" spans="1:17" s="70" customFormat="1" ht="12.75">
      <c r="A73" s="35" t="s">
        <v>488</v>
      </c>
      <c r="B73" s="36" t="s">
        <v>396</v>
      </c>
      <c r="C73" s="70">
        <v>3099</v>
      </c>
      <c r="D73" s="37">
        <v>3269666.7</v>
      </c>
      <c r="E73" s="38">
        <v>235150</v>
      </c>
      <c r="F73" s="39">
        <f t="shared" si="14"/>
        <v>43090.35553178823</v>
      </c>
      <c r="G73" s="40">
        <f t="shared" si="15"/>
        <v>0.0026338001239079897</v>
      </c>
      <c r="H73" s="41">
        <f t="shared" si="16"/>
        <v>13.904600042526049</v>
      </c>
      <c r="I73" s="35">
        <f aca="true" t="shared" si="21" ref="I73:I136">(H73-11.3)*C73</f>
        <v>8071.655531788223</v>
      </c>
      <c r="J73" s="41">
        <f t="shared" si="17"/>
        <v>8071.655531788223</v>
      </c>
      <c r="K73" s="41">
        <f t="shared" si="18"/>
        <v>0.004116731624712878</v>
      </c>
      <c r="L73" s="42">
        <f t="shared" si="19"/>
        <v>549168.6648834198</v>
      </c>
      <c r="M73" s="45">
        <f t="shared" si="20"/>
        <v>231059.8988185503</v>
      </c>
      <c r="N73" s="44">
        <f t="shared" si="13"/>
        <v>780228.56370197</v>
      </c>
      <c r="O73" s="41"/>
      <c r="P73" s="41"/>
      <c r="Q73" s="41"/>
    </row>
    <row r="74" spans="1:17" s="70" customFormat="1" ht="12.75">
      <c r="A74" s="35" t="s">
        <v>486</v>
      </c>
      <c r="B74" s="36" t="s">
        <v>338</v>
      </c>
      <c r="C74" s="70">
        <v>445</v>
      </c>
      <c r="D74" s="37">
        <v>400743.84</v>
      </c>
      <c r="E74" s="38">
        <v>38050</v>
      </c>
      <c r="F74" s="39">
        <f t="shared" si="14"/>
        <v>4686.754501971091</v>
      </c>
      <c r="G74" s="40">
        <f t="shared" si="15"/>
        <v>0.0002864672253379646</v>
      </c>
      <c r="H74" s="41">
        <f t="shared" si="16"/>
        <v>10.532032588699082</v>
      </c>
      <c r="I74" s="35">
        <f t="shared" si="21"/>
        <v>-341.745498028909</v>
      </c>
      <c r="J74" s="41">
        <f t="shared" si="17"/>
        <v>0</v>
      </c>
      <c r="K74" s="41">
        <f t="shared" si="18"/>
        <v>0</v>
      </c>
      <c r="L74" s="42">
        <f t="shared" si="19"/>
        <v>59730.737440425306</v>
      </c>
      <c r="M74" s="45">
        <f t="shared" si="20"/>
        <v>0</v>
      </c>
      <c r="N74" s="44">
        <f t="shared" si="13"/>
        <v>59730.737440425306</v>
      </c>
      <c r="O74" s="41"/>
      <c r="P74" s="41"/>
      <c r="Q74" s="41"/>
    </row>
    <row r="75" spans="1:17" s="70" customFormat="1" ht="12.75">
      <c r="A75" s="35" t="s">
        <v>480</v>
      </c>
      <c r="B75" s="36" t="s">
        <v>183</v>
      </c>
      <c r="C75" s="70">
        <v>5232</v>
      </c>
      <c r="D75" s="37">
        <v>21404434.77</v>
      </c>
      <c r="E75" s="38">
        <v>2005450</v>
      </c>
      <c r="F75" s="39">
        <f t="shared" si="14"/>
        <v>55841.83236512503</v>
      </c>
      <c r="G75" s="40">
        <f t="shared" si="15"/>
        <v>0.003413205186808351</v>
      </c>
      <c r="H75" s="41">
        <f t="shared" si="16"/>
        <v>10.673133097309831</v>
      </c>
      <c r="I75" s="35">
        <f t="shared" si="21"/>
        <v>-3279.7676348749665</v>
      </c>
      <c r="J75" s="41">
        <f t="shared" si="17"/>
        <v>0</v>
      </c>
      <c r="K75" s="41">
        <f t="shared" si="18"/>
        <v>0</v>
      </c>
      <c r="L75" s="42">
        <f t="shared" si="19"/>
        <v>711680.9352379646</v>
      </c>
      <c r="M75" s="45">
        <f t="shared" si="20"/>
        <v>0</v>
      </c>
      <c r="N75" s="44">
        <f t="shared" si="13"/>
        <v>711680.9352379646</v>
      </c>
      <c r="O75" s="41"/>
      <c r="P75" s="41"/>
      <c r="Q75" s="41"/>
    </row>
    <row r="76" spans="1:17" s="70" customFormat="1" ht="12.75">
      <c r="A76" s="35" t="s">
        <v>486</v>
      </c>
      <c r="B76" s="36" t="s">
        <v>339</v>
      </c>
      <c r="C76" s="70">
        <v>2223</v>
      </c>
      <c r="D76" s="37">
        <v>1751101.94</v>
      </c>
      <c r="E76" s="38">
        <v>197200</v>
      </c>
      <c r="F76" s="39">
        <f t="shared" si="14"/>
        <v>19739.85604776876</v>
      </c>
      <c r="G76" s="40">
        <f t="shared" si="15"/>
        <v>0.0012065538718097843</v>
      </c>
      <c r="H76" s="41">
        <f t="shared" si="16"/>
        <v>8.87982728194726</v>
      </c>
      <c r="I76" s="35">
        <f t="shared" si="21"/>
        <v>-5380.043952231241</v>
      </c>
      <c r="J76" s="41">
        <f t="shared" si="17"/>
        <v>0</v>
      </c>
      <c r="K76" s="41">
        <f t="shared" si="18"/>
        <v>0</v>
      </c>
      <c r="L76" s="42">
        <f t="shared" si="19"/>
        <v>251576.2577718094</v>
      </c>
      <c r="M76" s="45">
        <f t="shared" si="20"/>
        <v>0</v>
      </c>
      <c r="N76" s="44">
        <f t="shared" si="13"/>
        <v>251576.2577718094</v>
      </c>
      <c r="O76" s="41"/>
      <c r="P76" s="41"/>
      <c r="Q76" s="41"/>
    </row>
    <row r="77" spans="1:17" s="70" customFormat="1" ht="12.75">
      <c r="A77" s="35" t="s">
        <v>482</v>
      </c>
      <c r="B77" s="36" t="s">
        <v>220</v>
      </c>
      <c r="C77" s="70">
        <v>1123</v>
      </c>
      <c r="D77" s="37">
        <v>1721795.67</v>
      </c>
      <c r="E77" s="38">
        <v>125850</v>
      </c>
      <c r="F77" s="39">
        <f t="shared" si="14"/>
        <v>15364.136173301547</v>
      </c>
      <c r="G77" s="40">
        <f t="shared" si="15"/>
        <v>0.000939097931719978</v>
      </c>
      <c r="H77" s="41">
        <f t="shared" si="16"/>
        <v>13.681332300357568</v>
      </c>
      <c r="I77" s="35">
        <f t="shared" si="21"/>
        <v>2674.2361733015478</v>
      </c>
      <c r="J77" s="41">
        <f t="shared" si="17"/>
        <v>2674.2361733015478</v>
      </c>
      <c r="K77" s="41">
        <f t="shared" si="18"/>
        <v>0.001363922504277463</v>
      </c>
      <c r="L77" s="42">
        <f t="shared" si="19"/>
        <v>195809.52733505823</v>
      </c>
      <c r="M77" s="45">
        <f t="shared" si="20"/>
        <v>76552.91249564377</v>
      </c>
      <c r="N77" s="44">
        <f t="shared" si="13"/>
        <v>272362.43983070203</v>
      </c>
      <c r="O77" s="41"/>
      <c r="P77" s="41"/>
      <c r="Q77" s="41"/>
    </row>
    <row r="78" spans="1:17" s="70" customFormat="1" ht="12.75">
      <c r="A78" s="35" t="s">
        <v>476</v>
      </c>
      <c r="B78" s="36" t="s">
        <v>75</v>
      </c>
      <c r="C78" s="70">
        <v>9649</v>
      </c>
      <c r="D78" s="37">
        <v>37494172.58</v>
      </c>
      <c r="E78" s="38">
        <v>3841750</v>
      </c>
      <c r="F78" s="39">
        <f t="shared" si="14"/>
        <v>94170.95626327064</v>
      </c>
      <c r="G78" s="40">
        <f t="shared" si="15"/>
        <v>0.005755985839842131</v>
      </c>
      <c r="H78" s="41">
        <f t="shared" si="16"/>
        <v>9.759659681134899</v>
      </c>
      <c r="I78" s="35">
        <f t="shared" si="21"/>
        <v>-14862.743736729368</v>
      </c>
      <c r="J78" s="41">
        <f t="shared" si="17"/>
        <v>0</v>
      </c>
      <c r="K78" s="41">
        <f t="shared" si="18"/>
        <v>0</v>
      </c>
      <c r="L78" s="42">
        <f t="shared" si="19"/>
        <v>1200169.6826043585</v>
      </c>
      <c r="M78" s="45">
        <f t="shared" si="20"/>
        <v>0</v>
      </c>
      <c r="N78" s="44">
        <f t="shared" si="13"/>
        <v>1200169.6826043585</v>
      </c>
      <c r="O78" s="41"/>
      <c r="P78" s="41"/>
      <c r="Q78" s="41"/>
    </row>
    <row r="79" spans="1:17" s="70" customFormat="1" ht="12.75">
      <c r="A79" s="35" t="s">
        <v>486</v>
      </c>
      <c r="B79" s="36" t="s">
        <v>340</v>
      </c>
      <c r="C79" s="70">
        <v>85</v>
      </c>
      <c r="D79" s="37">
        <v>399541.8462684999</v>
      </c>
      <c r="E79" s="38">
        <v>54050</v>
      </c>
      <c r="F79" s="39">
        <f t="shared" si="14"/>
        <v>628.326677758048</v>
      </c>
      <c r="G79" s="40">
        <f t="shared" si="15"/>
        <v>3.840504125135413E-05</v>
      </c>
      <c r="H79" s="41">
        <f t="shared" si="16"/>
        <v>7.392078561859388</v>
      </c>
      <c r="I79" s="35">
        <f t="shared" si="21"/>
        <v>-332.17332224195206</v>
      </c>
      <c r="J79" s="41">
        <f t="shared" si="17"/>
        <v>0</v>
      </c>
      <c r="K79" s="41">
        <f t="shared" si="18"/>
        <v>0</v>
      </c>
      <c r="L79" s="42">
        <f t="shared" si="19"/>
        <v>8007.762258551555</v>
      </c>
      <c r="M79" s="45">
        <f t="shared" si="20"/>
        <v>0</v>
      </c>
      <c r="N79" s="44">
        <f t="shared" si="13"/>
        <v>8007.762258551555</v>
      </c>
      <c r="O79" s="41"/>
      <c r="P79" s="41"/>
      <c r="Q79" s="41"/>
    </row>
    <row r="80" spans="1:17" s="70" customFormat="1" ht="12.75">
      <c r="A80" s="35" t="s">
        <v>475</v>
      </c>
      <c r="B80" s="36" t="s">
        <v>19</v>
      </c>
      <c r="C80" s="70">
        <v>7378</v>
      </c>
      <c r="D80" s="37">
        <v>7874088.180000001</v>
      </c>
      <c r="E80" s="38">
        <v>485800</v>
      </c>
      <c r="F80" s="39">
        <f t="shared" si="14"/>
        <v>119586.29599020173</v>
      </c>
      <c r="G80" s="40">
        <f t="shared" si="15"/>
        <v>0.007309440762546892</v>
      </c>
      <c r="H80" s="41">
        <f t="shared" si="16"/>
        <v>16.208497694524496</v>
      </c>
      <c r="I80" s="35">
        <f t="shared" si="21"/>
        <v>36214.89599020172</v>
      </c>
      <c r="J80" s="41">
        <f t="shared" si="17"/>
        <v>36214.89599020172</v>
      </c>
      <c r="K80" s="41">
        <f t="shared" si="18"/>
        <v>0.018470437324958757</v>
      </c>
      <c r="L80" s="42">
        <f t="shared" si="19"/>
        <v>1524077.6200800852</v>
      </c>
      <c r="M80" s="45">
        <f t="shared" si="20"/>
        <v>1036690.6974988932</v>
      </c>
      <c r="N80" s="44">
        <f t="shared" si="13"/>
        <v>2560768.3175789784</v>
      </c>
      <c r="O80" s="41"/>
      <c r="P80" s="41"/>
      <c r="Q80" s="41"/>
    </row>
    <row r="81" spans="1:17" s="70" customFormat="1" ht="12.75">
      <c r="A81" s="35" t="s">
        <v>483</v>
      </c>
      <c r="B81" s="36" t="s">
        <v>256</v>
      </c>
      <c r="C81" s="70">
        <v>2925</v>
      </c>
      <c r="D81" s="37">
        <v>2984932.44</v>
      </c>
      <c r="E81" s="38">
        <v>289000</v>
      </c>
      <c r="F81" s="39">
        <f t="shared" si="14"/>
        <v>30210.8214083045</v>
      </c>
      <c r="G81" s="40">
        <f t="shared" si="15"/>
        <v>0.0018465678499648352</v>
      </c>
      <c r="H81" s="41">
        <f t="shared" si="16"/>
        <v>10.328485951557093</v>
      </c>
      <c r="I81" s="35">
        <f t="shared" si="21"/>
        <v>-2841.678591695504</v>
      </c>
      <c r="J81" s="41">
        <f t="shared" si="17"/>
        <v>0</v>
      </c>
      <c r="K81" s="41">
        <f t="shared" si="18"/>
        <v>0</v>
      </c>
      <c r="L81" s="42">
        <f t="shared" si="19"/>
        <v>385024.35761038854</v>
      </c>
      <c r="M81" s="45">
        <f t="shared" si="20"/>
        <v>0</v>
      </c>
      <c r="N81" s="44">
        <f t="shared" si="13"/>
        <v>385024.35761038854</v>
      </c>
      <c r="O81" s="41"/>
      <c r="P81" s="41"/>
      <c r="Q81" s="41"/>
    </row>
    <row r="82" spans="1:17" s="70" customFormat="1" ht="12.75">
      <c r="A82" s="35" t="s">
        <v>477</v>
      </c>
      <c r="B82" s="36" t="s">
        <v>98</v>
      </c>
      <c r="C82" s="70">
        <v>690</v>
      </c>
      <c r="D82" s="37">
        <v>4780308.19</v>
      </c>
      <c r="E82" s="38">
        <v>1143650</v>
      </c>
      <c r="F82" s="39">
        <f t="shared" si="14"/>
        <v>2884.11021824859</v>
      </c>
      <c r="G82" s="40">
        <f t="shared" si="15"/>
        <v>0.0001762846872911888</v>
      </c>
      <c r="H82" s="41">
        <f t="shared" si="16"/>
        <v>4.179869881519696</v>
      </c>
      <c r="I82" s="35">
        <f t="shared" si="21"/>
        <v>-4912.88978175141</v>
      </c>
      <c r="J82" s="41">
        <f t="shared" si="17"/>
        <v>0</v>
      </c>
      <c r="K82" s="41">
        <f t="shared" si="18"/>
        <v>0</v>
      </c>
      <c r="L82" s="42">
        <f t="shared" si="19"/>
        <v>36756.785558749296</v>
      </c>
      <c r="M82" s="45">
        <f t="shared" si="20"/>
        <v>0</v>
      </c>
      <c r="N82" s="44">
        <f t="shared" si="13"/>
        <v>36756.785558749296</v>
      </c>
      <c r="O82" s="41"/>
      <c r="P82" s="41"/>
      <c r="Q82" s="41"/>
    </row>
    <row r="83" spans="1:17" s="70" customFormat="1" ht="12.75">
      <c r="A83" s="35" t="s">
        <v>483</v>
      </c>
      <c r="B83" s="36" t="s">
        <v>257</v>
      </c>
      <c r="C83" s="70">
        <v>136</v>
      </c>
      <c r="D83" s="37">
        <v>322920.76</v>
      </c>
      <c r="E83" s="38">
        <v>29550</v>
      </c>
      <c r="F83" s="39">
        <f t="shared" si="14"/>
        <v>1486.2004521150593</v>
      </c>
      <c r="G83" s="40">
        <f t="shared" si="15"/>
        <v>9.084062748206128E-05</v>
      </c>
      <c r="H83" s="41">
        <f t="shared" si="16"/>
        <v>10.927944500846024</v>
      </c>
      <c r="I83" s="35">
        <f t="shared" si="21"/>
        <v>-50.59954788494079</v>
      </c>
      <c r="J83" s="41">
        <f t="shared" si="17"/>
        <v>0</v>
      </c>
      <c r="K83" s="41">
        <f t="shared" si="18"/>
        <v>0</v>
      </c>
      <c r="L83" s="42">
        <f t="shared" si="19"/>
        <v>18941.006820773637</v>
      </c>
      <c r="M83" s="45">
        <f t="shared" si="20"/>
        <v>0</v>
      </c>
      <c r="N83" s="44">
        <f t="shared" si="13"/>
        <v>18941.006820773637</v>
      </c>
      <c r="O83" s="41"/>
      <c r="P83" s="41"/>
      <c r="Q83" s="41"/>
    </row>
    <row r="84" spans="1:17" s="70" customFormat="1" ht="12.75">
      <c r="A84" s="35" t="s">
        <v>477</v>
      </c>
      <c r="B84" s="36" t="s">
        <v>99</v>
      </c>
      <c r="C84" s="70">
        <v>525</v>
      </c>
      <c r="D84" s="37">
        <v>1345789.22</v>
      </c>
      <c r="E84" s="38">
        <v>90050</v>
      </c>
      <c r="F84" s="39">
        <f t="shared" si="14"/>
        <v>7846.078184342032</v>
      </c>
      <c r="G84" s="40">
        <f t="shared" si="15"/>
        <v>0.0004795737106152911</v>
      </c>
      <c r="H84" s="41">
        <f t="shared" si="16"/>
        <v>14.944910827318155</v>
      </c>
      <c r="I84" s="35">
        <f t="shared" si="21"/>
        <v>1913.5781843420311</v>
      </c>
      <c r="J84" s="41">
        <f t="shared" si="17"/>
        <v>1913.5781843420311</v>
      </c>
      <c r="K84" s="41">
        <f t="shared" si="18"/>
        <v>0.0009759692787702795</v>
      </c>
      <c r="L84" s="42">
        <f t="shared" si="19"/>
        <v>99995.0041694916</v>
      </c>
      <c r="M84" s="45">
        <f t="shared" si="20"/>
        <v>54778.25210877144</v>
      </c>
      <c r="N84" s="44">
        <f t="shared" si="13"/>
        <v>154773.25627826306</v>
      </c>
      <c r="O84" s="41"/>
      <c r="P84" s="41"/>
      <c r="Q84" s="41"/>
    </row>
    <row r="85" spans="1:17" s="70" customFormat="1" ht="12.75">
      <c r="A85" s="35" t="s">
        <v>476</v>
      </c>
      <c r="B85" s="36" t="s">
        <v>76</v>
      </c>
      <c r="C85" s="70">
        <v>3681</v>
      </c>
      <c r="D85" s="37">
        <v>9915774</v>
      </c>
      <c r="E85" s="38">
        <v>1183350</v>
      </c>
      <c r="F85" s="39">
        <f t="shared" si="14"/>
        <v>30844.60564837115</v>
      </c>
      <c r="G85" s="40">
        <f t="shared" si="15"/>
        <v>0.0018853064723182073</v>
      </c>
      <c r="H85" s="41">
        <f t="shared" si="16"/>
        <v>8.379409304094308</v>
      </c>
      <c r="I85" s="35">
        <f t="shared" si="21"/>
        <v>-10750.694351628856</v>
      </c>
      <c r="J85" s="41">
        <f t="shared" si="17"/>
        <v>0</v>
      </c>
      <c r="K85" s="41">
        <f t="shared" si="18"/>
        <v>0</v>
      </c>
      <c r="L85" s="42">
        <f t="shared" si="19"/>
        <v>393101.67423138494</v>
      </c>
      <c r="M85" s="45">
        <f t="shared" si="20"/>
        <v>0</v>
      </c>
      <c r="N85" s="44">
        <f t="shared" si="13"/>
        <v>393101.67423138494</v>
      </c>
      <c r="O85" s="41"/>
      <c r="P85" s="41"/>
      <c r="Q85" s="41"/>
    </row>
    <row r="86" spans="1:17" s="70" customFormat="1" ht="12.75">
      <c r="A86" s="35" t="s">
        <v>478</v>
      </c>
      <c r="B86" s="36" t="s">
        <v>123</v>
      </c>
      <c r="C86" s="70">
        <v>1333</v>
      </c>
      <c r="D86" s="37">
        <v>3297675.42</v>
      </c>
      <c r="E86" s="38">
        <v>392250</v>
      </c>
      <c r="F86" s="39">
        <f t="shared" si="14"/>
        <v>11206.631828833652</v>
      </c>
      <c r="G86" s="40">
        <f t="shared" si="15"/>
        <v>0.0006849799203350502</v>
      </c>
      <c r="H86" s="41">
        <f t="shared" si="16"/>
        <v>8.407075640535373</v>
      </c>
      <c r="I86" s="35">
        <f t="shared" si="21"/>
        <v>-3856.2681711663486</v>
      </c>
      <c r="J86" s="41">
        <f t="shared" si="17"/>
        <v>0</v>
      </c>
      <c r="K86" s="41">
        <f t="shared" si="18"/>
        <v>0</v>
      </c>
      <c r="L86" s="42">
        <f t="shared" si="19"/>
        <v>142823.86309717252</v>
      </c>
      <c r="M86" s="45">
        <f t="shared" si="20"/>
        <v>0</v>
      </c>
      <c r="N86" s="44">
        <f t="shared" si="13"/>
        <v>142823.86309717252</v>
      </c>
      <c r="O86" s="41"/>
      <c r="P86" s="41"/>
      <c r="Q86" s="41"/>
    </row>
    <row r="87" spans="1:17" s="70" customFormat="1" ht="12.75">
      <c r="A87" s="35" t="s">
        <v>475</v>
      </c>
      <c r="B87" s="36" t="s">
        <v>20</v>
      </c>
      <c r="C87" s="70">
        <v>381</v>
      </c>
      <c r="D87" s="37">
        <v>409987.64</v>
      </c>
      <c r="E87" s="38">
        <v>34000</v>
      </c>
      <c r="F87" s="39">
        <f t="shared" si="14"/>
        <v>4594.27326</v>
      </c>
      <c r="G87" s="40">
        <f t="shared" si="15"/>
        <v>0.0002808145194468996</v>
      </c>
      <c r="H87" s="41">
        <f t="shared" si="16"/>
        <v>12.05846</v>
      </c>
      <c r="I87" s="35">
        <f t="shared" si="21"/>
        <v>288.9732599999998</v>
      </c>
      <c r="J87" s="41">
        <f t="shared" si="17"/>
        <v>288.9732599999998</v>
      </c>
      <c r="K87" s="41">
        <f t="shared" si="18"/>
        <v>0.00014738306825078576</v>
      </c>
      <c r="L87" s="42">
        <f t="shared" si="19"/>
        <v>58552.10246391513</v>
      </c>
      <c r="M87" s="45">
        <f t="shared" si="20"/>
        <v>8272.173156288558</v>
      </c>
      <c r="N87" s="44">
        <f t="shared" si="13"/>
        <v>66824.27562020368</v>
      </c>
      <c r="O87" s="41"/>
      <c r="P87" s="41"/>
      <c r="Q87" s="41"/>
    </row>
    <row r="88" spans="1:17" s="70" customFormat="1" ht="12.75">
      <c r="A88" s="35" t="s">
        <v>475</v>
      </c>
      <c r="B88" s="36" t="s">
        <v>21</v>
      </c>
      <c r="C88" s="70">
        <v>284</v>
      </c>
      <c r="D88" s="37">
        <v>313017.36</v>
      </c>
      <c r="E88" s="38">
        <v>21700</v>
      </c>
      <c r="F88" s="39">
        <f t="shared" si="14"/>
        <v>4096.632729953917</v>
      </c>
      <c r="G88" s="40">
        <f t="shared" si="15"/>
        <v>0.0002503973721868798</v>
      </c>
      <c r="H88" s="41">
        <f t="shared" si="16"/>
        <v>14.424763133640552</v>
      </c>
      <c r="I88" s="35">
        <f t="shared" si="21"/>
        <v>887.4327299539165</v>
      </c>
      <c r="J88" s="41">
        <f t="shared" si="17"/>
        <v>887.4327299539165</v>
      </c>
      <c r="K88" s="41">
        <f t="shared" si="18"/>
        <v>0.00045261128523372467</v>
      </c>
      <c r="L88" s="42">
        <f t="shared" si="19"/>
        <v>52209.880820473896</v>
      </c>
      <c r="M88" s="45">
        <f t="shared" si="20"/>
        <v>25403.724921595396</v>
      </c>
      <c r="N88" s="44">
        <f t="shared" si="13"/>
        <v>77613.6057420693</v>
      </c>
      <c r="O88" s="41"/>
      <c r="P88" s="41"/>
      <c r="Q88" s="41"/>
    </row>
    <row r="89" spans="1:17" s="70" customFormat="1" ht="12.75">
      <c r="A89" s="35" t="s">
        <v>475</v>
      </c>
      <c r="B89" s="36" t="s">
        <v>22</v>
      </c>
      <c r="C89" s="70">
        <v>489</v>
      </c>
      <c r="D89" s="37">
        <v>473802.84</v>
      </c>
      <c r="E89" s="38">
        <v>38300</v>
      </c>
      <c r="F89" s="39">
        <f t="shared" si="14"/>
        <v>6049.336521148825</v>
      </c>
      <c r="G89" s="40">
        <f t="shared" si="15"/>
        <v>0.00036975195684354806</v>
      </c>
      <c r="H89" s="41">
        <f t="shared" si="16"/>
        <v>12.37083133159269</v>
      </c>
      <c r="I89" s="35">
        <f t="shared" si="21"/>
        <v>523.6365211488251</v>
      </c>
      <c r="J89" s="41">
        <f t="shared" si="17"/>
        <v>523.6365211488251</v>
      </c>
      <c r="K89" s="41">
        <f t="shared" si="18"/>
        <v>0.00026706677681900864</v>
      </c>
      <c r="L89" s="42">
        <f t="shared" si="19"/>
        <v>77096.27873223412</v>
      </c>
      <c r="M89" s="45">
        <f t="shared" si="20"/>
        <v>14989.663659189919</v>
      </c>
      <c r="N89" s="44">
        <f t="shared" si="13"/>
        <v>92085.94239142403</v>
      </c>
      <c r="O89" s="41"/>
      <c r="P89" s="41"/>
      <c r="Q89" s="41"/>
    </row>
    <row r="90" spans="1:17" s="70" customFormat="1" ht="12.75">
      <c r="A90" s="35" t="s">
        <v>483</v>
      </c>
      <c r="B90" s="36" t="s">
        <v>258</v>
      </c>
      <c r="C90" s="70">
        <v>1612</v>
      </c>
      <c r="D90" s="37">
        <v>1018448.56</v>
      </c>
      <c r="E90" s="38">
        <v>106850</v>
      </c>
      <c r="F90" s="39">
        <f t="shared" si="14"/>
        <v>15364.895448947122</v>
      </c>
      <c r="G90" s="40">
        <f t="shared" si="15"/>
        <v>0.0009391443407195028</v>
      </c>
      <c r="H90" s="41">
        <f t="shared" si="16"/>
        <v>9.531572859148339</v>
      </c>
      <c r="I90" s="35">
        <f t="shared" si="21"/>
        <v>-2850.7045510528787</v>
      </c>
      <c r="J90" s="41">
        <f t="shared" si="17"/>
        <v>0</v>
      </c>
      <c r="K90" s="41">
        <f t="shared" si="18"/>
        <v>0</v>
      </c>
      <c r="L90" s="42">
        <f t="shared" si="19"/>
        <v>195819.20398746483</v>
      </c>
      <c r="M90" s="45">
        <f t="shared" si="20"/>
        <v>0</v>
      </c>
      <c r="N90" s="44">
        <f t="shared" si="13"/>
        <v>195819.20398746483</v>
      </c>
      <c r="O90" s="41"/>
      <c r="P90" s="41"/>
      <c r="Q90" s="41"/>
    </row>
    <row r="91" spans="1:17" s="70" customFormat="1" ht="12.75">
      <c r="A91" s="35" t="s">
        <v>488</v>
      </c>
      <c r="B91" s="36" t="s">
        <v>397</v>
      </c>
      <c r="C91" s="70">
        <v>347</v>
      </c>
      <c r="D91" s="37">
        <v>589299.9</v>
      </c>
      <c r="E91" s="38">
        <v>44050</v>
      </c>
      <c r="F91" s="39">
        <f t="shared" si="14"/>
        <v>4642.158122587968</v>
      </c>
      <c r="G91" s="40">
        <f t="shared" si="15"/>
        <v>0.0002837413729263161</v>
      </c>
      <c r="H91" s="41">
        <f t="shared" si="16"/>
        <v>13.377977298524405</v>
      </c>
      <c r="I91" s="35">
        <f t="shared" si="21"/>
        <v>721.0581225879682</v>
      </c>
      <c r="J91" s="41">
        <f t="shared" si="17"/>
        <v>721.0581225879682</v>
      </c>
      <c r="K91" s="41">
        <f t="shared" si="18"/>
        <v>0.0003677563747391922</v>
      </c>
      <c r="L91" s="42">
        <f t="shared" si="19"/>
        <v>59162.37512774035</v>
      </c>
      <c r="M91" s="45">
        <f t="shared" si="20"/>
        <v>20641.07123889601</v>
      </c>
      <c r="N91" s="44">
        <f t="shared" si="13"/>
        <v>79803.44636663636</v>
      </c>
      <c r="O91" s="41"/>
      <c r="P91" s="41"/>
      <c r="Q91" s="41"/>
    </row>
    <row r="92" spans="1:17" s="70" customFormat="1" ht="12.75">
      <c r="A92" s="35" t="s">
        <v>476</v>
      </c>
      <c r="B92" s="36" t="s">
        <v>470</v>
      </c>
      <c r="C92" s="70">
        <v>397</v>
      </c>
      <c r="D92" s="37">
        <v>3156623.4</v>
      </c>
      <c r="E92" s="38">
        <v>385450</v>
      </c>
      <c r="F92" s="39">
        <f t="shared" si="14"/>
        <v>3251.21154442859</v>
      </c>
      <c r="G92" s="40">
        <f t="shared" si="15"/>
        <v>0.0001987229221687451</v>
      </c>
      <c r="H92" s="41">
        <f t="shared" si="16"/>
        <v>8.189449734077053</v>
      </c>
      <c r="I92" s="35">
        <f t="shared" si="21"/>
        <v>-1234.8884555714103</v>
      </c>
      <c r="J92" s="41">
        <f t="shared" si="17"/>
        <v>0</v>
      </c>
      <c r="K92" s="41">
        <f t="shared" si="18"/>
        <v>0</v>
      </c>
      <c r="L92" s="42">
        <f t="shared" si="19"/>
        <v>41435.339325298766</v>
      </c>
      <c r="M92" s="45">
        <f t="shared" si="20"/>
        <v>0</v>
      </c>
      <c r="N92" s="44">
        <f t="shared" si="13"/>
        <v>41435.339325298766</v>
      </c>
      <c r="O92" s="41"/>
      <c r="P92" s="41"/>
      <c r="Q92" s="41"/>
    </row>
    <row r="93" spans="1:17" s="70" customFormat="1" ht="12.75">
      <c r="A93" s="35" t="s">
        <v>479</v>
      </c>
      <c r="B93" s="36" t="s">
        <v>157</v>
      </c>
      <c r="C93" s="70">
        <v>2817</v>
      </c>
      <c r="D93" s="37">
        <v>3283000.84</v>
      </c>
      <c r="E93" s="38">
        <v>281550</v>
      </c>
      <c r="F93" s="39">
        <f t="shared" si="14"/>
        <v>32847.49908108683</v>
      </c>
      <c r="G93" s="40">
        <f t="shared" si="15"/>
        <v>0.002007728784832419</v>
      </c>
      <c r="H93" s="41">
        <f t="shared" si="16"/>
        <v>11.660454057893801</v>
      </c>
      <c r="I93" s="35">
        <f t="shared" si="21"/>
        <v>1015.3990810868365</v>
      </c>
      <c r="J93" s="41">
        <f t="shared" si="17"/>
        <v>1015.3990810868365</v>
      </c>
      <c r="K93" s="41">
        <f t="shared" si="18"/>
        <v>0.0005178770937823328</v>
      </c>
      <c r="L93" s="42">
        <f t="shared" si="19"/>
        <v>418627.71825617406</v>
      </c>
      <c r="M93" s="45">
        <f t="shared" si="20"/>
        <v>29066.90058964834</v>
      </c>
      <c r="N93" s="44">
        <f t="shared" si="13"/>
        <v>447694.6188458224</v>
      </c>
      <c r="O93" s="41"/>
      <c r="P93" s="41"/>
      <c r="Q93" s="41"/>
    </row>
    <row r="94" spans="1:17" s="70" customFormat="1" ht="12.75">
      <c r="A94" s="35" t="s">
        <v>488</v>
      </c>
      <c r="B94" s="36" t="s">
        <v>398</v>
      </c>
      <c r="C94" s="70">
        <v>1110</v>
      </c>
      <c r="D94" s="37">
        <v>1586217.6</v>
      </c>
      <c r="E94" s="38">
        <v>125100</v>
      </c>
      <c r="F94" s="39">
        <f t="shared" si="14"/>
        <v>14074.352805755396</v>
      </c>
      <c r="G94" s="40">
        <f t="shared" si="15"/>
        <v>0.0008602628524700171</v>
      </c>
      <c r="H94" s="41">
        <f t="shared" si="16"/>
        <v>12.679597122302159</v>
      </c>
      <c r="I94" s="35">
        <f t="shared" si="21"/>
        <v>1531.3528057553956</v>
      </c>
      <c r="J94" s="41">
        <f t="shared" si="17"/>
        <v>1531.3528057553956</v>
      </c>
      <c r="K94" s="41">
        <f t="shared" si="18"/>
        <v>0.0007810254661164146</v>
      </c>
      <c r="L94" s="42">
        <f t="shared" si="19"/>
        <v>179371.77458962926</v>
      </c>
      <c r="M94" s="45">
        <f t="shared" si="20"/>
        <v>43836.635862352654</v>
      </c>
      <c r="N94" s="44">
        <f t="shared" si="13"/>
        <v>223208.4104519819</v>
      </c>
      <c r="O94" s="41"/>
      <c r="P94" s="41"/>
      <c r="Q94" s="41"/>
    </row>
    <row r="95" spans="1:17" s="70" customFormat="1" ht="12.75">
      <c r="A95" s="35" t="s">
        <v>483</v>
      </c>
      <c r="B95" s="36" t="s">
        <v>259</v>
      </c>
      <c r="C95" s="70">
        <v>544</v>
      </c>
      <c r="D95" s="37">
        <v>1419495.51</v>
      </c>
      <c r="E95" s="38">
        <v>141150</v>
      </c>
      <c r="F95" s="39">
        <f t="shared" si="14"/>
        <v>5470.81514303932</v>
      </c>
      <c r="G95" s="40">
        <f t="shared" si="15"/>
        <v>0.0003343911514256355</v>
      </c>
      <c r="H95" s="41">
        <f t="shared" si="16"/>
        <v>10.056645483528161</v>
      </c>
      <c r="I95" s="35">
        <f t="shared" si="21"/>
        <v>-676.3848569606807</v>
      </c>
      <c r="J95" s="41">
        <f t="shared" si="17"/>
        <v>0</v>
      </c>
      <c r="K95" s="41">
        <f t="shared" si="18"/>
        <v>0</v>
      </c>
      <c r="L95" s="42">
        <f t="shared" si="19"/>
        <v>69723.26430935385</v>
      </c>
      <c r="M95" s="45">
        <f t="shared" si="20"/>
        <v>0</v>
      </c>
      <c r="N95" s="44">
        <f t="shared" si="13"/>
        <v>69723.26430935385</v>
      </c>
      <c r="O95" s="41"/>
      <c r="P95" s="41"/>
      <c r="Q95" s="41"/>
    </row>
    <row r="96" spans="1:17" s="70" customFormat="1" ht="12.75">
      <c r="A96" s="35" t="s">
        <v>477</v>
      </c>
      <c r="B96" s="36" t="s">
        <v>100</v>
      </c>
      <c r="C96" s="70">
        <v>1381</v>
      </c>
      <c r="D96" s="37">
        <v>1844920</v>
      </c>
      <c r="E96" s="38">
        <v>167350</v>
      </c>
      <c r="F96" s="39">
        <f t="shared" si="14"/>
        <v>15224.586316103974</v>
      </c>
      <c r="G96" s="40">
        <f t="shared" si="15"/>
        <v>0.000930568263615774</v>
      </c>
      <c r="H96" s="41">
        <f t="shared" si="16"/>
        <v>11.024320286824022</v>
      </c>
      <c r="I96" s="35">
        <f t="shared" si="21"/>
        <v>-380.7136838960269</v>
      </c>
      <c r="J96" s="41">
        <f t="shared" si="17"/>
        <v>0</v>
      </c>
      <c r="K96" s="41">
        <f t="shared" si="18"/>
        <v>0</v>
      </c>
      <c r="L96" s="42">
        <f t="shared" si="19"/>
        <v>194031.02242796068</v>
      </c>
      <c r="M96" s="45">
        <f t="shared" si="20"/>
        <v>0</v>
      </c>
      <c r="N96" s="44">
        <f t="shared" si="13"/>
        <v>194031.02242796068</v>
      </c>
      <c r="O96" s="41"/>
      <c r="P96" s="41"/>
      <c r="Q96" s="41"/>
    </row>
    <row r="97" spans="1:17" s="70" customFormat="1" ht="12.75">
      <c r="A97" s="35" t="s">
        <v>479</v>
      </c>
      <c r="B97" s="36" t="s">
        <v>158</v>
      </c>
      <c r="C97" s="70">
        <v>4529</v>
      </c>
      <c r="D97" s="37">
        <v>6731025.5</v>
      </c>
      <c r="E97" s="38">
        <v>714850</v>
      </c>
      <c r="F97" s="39">
        <f t="shared" si="14"/>
        <v>42645.05069525075</v>
      </c>
      <c r="G97" s="40">
        <f t="shared" si="15"/>
        <v>0.0026065818770595966</v>
      </c>
      <c r="H97" s="41">
        <f t="shared" si="16"/>
        <v>9.415997062320766</v>
      </c>
      <c r="I97" s="35">
        <f t="shared" si="21"/>
        <v>-8532.649304749253</v>
      </c>
      <c r="J97" s="41">
        <f t="shared" si="17"/>
        <v>0</v>
      </c>
      <c r="K97" s="41">
        <f t="shared" si="18"/>
        <v>0</v>
      </c>
      <c r="L97" s="42">
        <f t="shared" si="19"/>
        <v>543493.4398932938</v>
      </c>
      <c r="M97" s="45">
        <f t="shared" si="20"/>
        <v>0</v>
      </c>
      <c r="N97" s="44">
        <f t="shared" si="13"/>
        <v>543493.4398932938</v>
      </c>
      <c r="O97" s="41"/>
      <c r="P97" s="41"/>
      <c r="Q97" s="41"/>
    </row>
    <row r="98" spans="1:17" s="70" customFormat="1" ht="12.75">
      <c r="A98" s="35" t="s">
        <v>483</v>
      </c>
      <c r="B98" s="36" t="s">
        <v>466</v>
      </c>
      <c r="C98" s="70">
        <v>853</v>
      </c>
      <c r="D98" s="37">
        <v>1080256.3199999998</v>
      </c>
      <c r="E98" s="38">
        <v>115650</v>
      </c>
      <c r="F98" s="39">
        <f t="shared" si="14"/>
        <v>7967.649294941632</v>
      </c>
      <c r="G98" s="40">
        <f t="shared" si="15"/>
        <v>0.0004870044686633339</v>
      </c>
      <c r="H98" s="41">
        <f t="shared" si="16"/>
        <v>9.34073774319066</v>
      </c>
      <c r="I98" s="35">
        <f t="shared" si="21"/>
        <v>-1671.2507050583677</v>
      </c>
      <c r="J98" s="41">
        <f t="shared" si="17"/>
        <v>0</v>
      </c>
      <c r="K98" s="41">
        <f t="shared" si="18"/>
        <v>0</v>
      </c>
      <c r="L98" s="42">
        <f t="shared" si="19"/>
        <v>101544.37742651023</v>
      </c>
      <c r="M98" s="45">
        <f t="shared" si="20"/>
        <v>0</v>
      </c>
      <c r="N98" s="44">
        <f t="shared" si="13"/>
        <v>101544.37742651023</v>
      </c>
      <c r="O98" s="41"/>
      <c r="P98" s="41"/>
      <c r="Q98" s="41"/>
    </row>
    <row r="99" spans="1:17" s="70" customFormat="1" ht="12.75">
      <c r="A99" s="35" t="s">
        <v>479</v>
      </c>
      <c r="B99" s="36" t="s">
        <v>159</v>
      </c>
      <c r="C99" s="70">
        <v>3409</v>
      </c>
      <c r="D99" s="37">
        <v>3116958.52</v>
      </c>
      <c r="E99" s="38">
        <v>306250</v>
      </c>
      <c r="F99" s="39">
        <f t="shared" si="14"/>
        <v>34696.20112548571</v>
      </c>
      <c r="G99" s="40">
        <f t="shared" si="15"/>
        <v>0.002120726498903604</v>
      </c>
      <c r="H99" s="41">
        <f t="shared" si="16"/>
        <v>10.17782373877551</v>
      </c>
      <c r="I99" s="35">
        <f t="shared" si="21"/>
        <v>-3825.498874514288</v>
      </c>
      <c r="J99" s="41">
        <f t="shared" si="17"/>
        <v>0</v>
      </c>
      <c r="K99" s="41">
        <f t="shared" si="18"/>
        <v>0</v>
      </c>
      <c r="L99" s="42">
        <f t="shared" si="19"/>
        <v>442188.65714749554</v>
      </c>
      <c r="M99" s="45">
        <f t="shared" si="20"/>
        <v>0</v>
      </c>
      <c r="N99" s="44">
        <f t="shared" si="13"/>
        <v>442188.65714749554</v>
      </c>
      <c r="O99" s="41"/>
      <c r="P99" s="41"/>
      <c r="Q99" s="41"/>
    </row>
    <row r="100" spans="1:17" s="70" customFormat="1" ht="12.75">
      <c r="A100" s="35" t="s">
        <v>488</v>
      </c>
      <c r="B100" s="36" t="s">
        <v>399</v>
      </c>
      <c r="C100" s="70">
        <v>442</v>
      </c>
      <c r="D100" s="37">
        <v>791486</v>
      </c>
      <c r="E100" s="38">
        <v>63350</v>
      </c>
      <c r="F100" s="39">
        <f t="shared" si="14"/>
        <v>5522.28590370955</v>
      </c>
      <c r="G100" s="40">
        <f t="shared" si="15"/>
        <v>0.0003375371847817744</v>
      </c>
      <c r="H100" s="41">
        <f t="shared" si="16"/>
        <v>12.49385951065509</v>
      </c>
      <c r="I100" s="35">
        <f t="shared" si="21"/>
        <v>527.6859037095496</v>
      </c>
      <c r="J100" s="41">
        <f t="shared" si="17"/>
        <v>527.6859037095496</v>
      </c>
      <c r="K100" s="41">
        <f t="shared" si="18"/>
        <v>0.0002691320558912688</v>
      </c>
      <c r="L100" s="42">
        <f t="shared" si="19"/>
        <v>70379.23775327107</v>
      </c>
      <c r="M100" s="45">
        <f t="shared" si="20"/>
        <v>15105.581629310642</v>
      </c>
      <c r="N100" s="44">
        <f t="shared" si="13"/>
        <v>85484.81938258171</v>
      </c>
      <c r="O100" s="41"/>
      <c r="P100" s="41"/>
      <c r="Q100" s="41"/>
    </row>
    <row r="101" spans="1:17" s="70" customFormat="1" ht="12.75">
      <c r="A101" s="35" t="s">
        <v>488</v>
      </c>
      <c r="B101" s="36" t="s">
        <v>400</v>
      </c>
      <c r="C101" s="70">
        <v>472</v>
      </c>
      <c r="D101" s="37">
        <v>506660.16</v>
      </c>
      <c r="E101" s="38">
        <v>58400</v>
      </c>
      <c r="F101" s="39">
        <f t="shared" si="14"/>
        <v>4094.9245808219175</v>
      </c>
      <c r="G101" s="40">
        <f t="shared" si="15"/>
        <v>0.00025029296545038413</v>
      </c>
      <c r="H101" s="41">
        <f t="shared" si="16"/>
        <v>8.675687671232875</v>
      </c>
      <c r="I101" s="35">
        <f t="shared" si="21"/>
        <v>-1238.675419178083</v>
      </c>
      <c r="J101" s="41">
        <f t="shared" si="17"/>
        <v>0</v>
      </c>
      <c r="K101" s="41">
        <f t="shared" si="18"/>
        <v>0</v>
      </c>
      <c r="L101" s="42">
        <f t="shared" si="19"/>
        <v>52188.11117001117</v>
      </c>
      <c r="M101" s="45">
        <f t="shared" si="20"/>
        <v>0</v>
      </c>
      <c r="N101" s="44">
        <f t="shared" si="13"/>
        <v>52188.11117001117</v>
      </c>
      <c r="O101" s="41"/>
      <c r="P101" s="41"/>
      <c r="Q101" s="41"/>
    </row>
    <row r="102" spans="1:17" s="70" customFormat="1" ht="12.75">
      <c r="A102" s="35" t="s">
        <v>488</v>
      </c>
      <c r="B102" s="36" t="s">
        <v>401</v>
      </c>
      <c r="C102" s="70">
        <v>169</v>
      </c>
      <c r="D102" s="37">
        <v>474033.55</v>
      </c>
      <c r="E102" s="38">
        <v>31000</v>
      </c>
      <c r="F102" s="39">
        <f t="shared" si="14"/>
        <v>2584.247417741936</v>
      </c>
      <c r="G102" s="40">
        <f t="shared" si="15"/>
        <v>0.00015795625459707482</v>
      </c>
      <c r="H102" s="41">
        <f t="shared" si="16"/>
        <v>15.291404838709678</v>
      </c>
      <c r="I102" s="35">
        <f t="shared" si="21"/>
        <v>674.5474177419354</v>
      </c>
      <c r="J102" s="41">
        <f t="shared" si="17"/>
        <v>674.5474177419354</v>
      </c>
      <c r="K102" s="41">
        <f t="shared" si="18"/>
        <v>0.0003440348359825785</v>
      </c>
      <c r="L102" s="42">
        <f t="shared" si="19"/>
        <v>32935.15884506484</v>
      </c>
      <c r="M102" s="45">
        <f t="shared" si="20"/>
        <v>19309.651840065086</v>
      </c>
      <c r="N102" s="44">
        <f t="shared" si="13"/>
        <v>52244.81068512992</v>
      </c>
      <c r="O102" s="41"/>
      <c r="P102" s="41"/>
      <c r="Q102" s="41"/>
    </row>
    <row r="103" spans="1:17" s="70" customFormat="1" ht="12.75">
      <c r="A103" s="35" t="s">
        <v>477</v>
      </c>
      <c r="B103" s="36" t="s">
        <v>101</v>
      </c>
      <c r="C103" s="70">
        <v>136</v>
      </c>
      <c r="D103" s="37">
        <v>498666.56</v>
      </c>
      <c r="E103" s="38">
        <v>59000</v>
      </c>
      <c r="F103" s="39">
        <f t="shared" si="14"/>
        <v>1149.468680677966</v>
      </c>
      <c r="G103" s="40">
        <f aca="true" t="shared" si="22" ref="G103:G133">F103/$F$493</f>
        <v>7.025866266906481E-05</v>
      </c>
      <c r="H103" s="41">
        <f t="shared" si="16"/>
        <v>8.45197559322034</v>
      </c>
      <c r="I103" s="35">
        <f t="shared" si="21"/>
        <v>-387.3313193220339</v>
      </c>
      <c r="J103" s="41">
        <f t="shared" si="17"/>
        <v>0</v>
      </c>
      <c r="K103" s="41">
        <f aca="true" t="shared" si="23" ref="K103:K133">J103/$J$493</f>
        <v>0</v>
      </c>
      <c r="L103" s="42">
        <f aca="true" t="shared" si="24" ref="L103:L133">$B$500*G103</f>
        <v>14649.500402184956</v>
      </c>
      <c r="M103" s="45">
        <f aca="true" t="shared" si="25" ref="M103:M133">$G$500*K103</f>
        <v>0</v>
      </c>
      <c r="N103" s="44">
        <f t="shared" si="13"/>
        <v>14649.500402184956</v>
      </c>
      <c r="O103" s="41"/>
      <c r="P103" s="41"/>
      <c r="Q103" s="41"/>
    </row>
    <row r="104" spans="1:17" s="70" customFormat="1" ht="12.75">
      <c r="A104" s="35" t="s">
        <v>483</v>
      </c>
      <c r="B104" s="36" t="s">
        <v>260</v>
      </c>
      <c r="C104" s="70">
        <v>2246</v>
      </c>
      <c r="D104" s="37">
        <v>1985138.01</v>
      </c>
      <c r="E104" s="38">
        <v>160500</v>
      </c>
      <c r="F104" s="39">
        <f t="shared" si="14"/>
        <v>27779.563678878505</v>
      </c>
      <c r="G104" s="40">
        <f t="shared" si="22"/>
        <v>0.0016979627426272886</v>
      </c>
      <c r="H104" s="41">
        <f t="shared" si="16"/>
        <v>12.368461121495328</v>
      </c>
      <c r="I104" s="35">
        <f t="shared" si="21"/>
        <v>2399.763678878504</v>
      </c>
      <c r="J104" s="41">
        <f t="shared" si="17"/>
        <v>2399.763678878504</v>
      </c>
      <c r="K104" s="41">
        <f t="shared" si="23"/>
        <v>0.001223935162962509</v>
      </c>
      <c r="L104" s="42">
        <f t="shared" si="24"/>
        <v>354038.98873193044</v>
      </c>
      <c r="M104" s="45">
        <f t="shared" si="25"/>
        <v>68695.83948997581</v>
      </c>
      <c r="N104" s="44">
        <f t="shared" si="13"/>
        <v>422734.82822190627</v>
      </c>
      <c r="O104" s="41"/>
      <c r="P104" s="41"/>
      <c r="Q104" s="41"/>
    </row>
    <row r="105" spans="1:17" s="70" customFormat="1" ht="12.75">
      <c r="A105" s="35" t="s">
        <v>483</v>
      </c>
      <c r="B105" s="36" t="s">
        <v>261</v>
      </c>
      <c r="C105" s="70">
        <v>2956</v>
      </c>
      <c r="D105" s="37">
        <v>2273109.95</v>
      </c>
      <c r="E105" s="38">
        <v>221850</v>
      </c>
      <c r="F105" s="39">
        <f t="shared" si="14"/>
        <v>30287.640352490424</v>
      </c>
      <c r="G105" s="40">
        <f t="shared" si="22"/>
        <v>0.0018512632334727786</v>
      </c>
      <c r="H105" s="41">
        <f t="shared" si="16"/>
        <v>10.246157088122606</v>
      </c>
      <c r="I105" s="35">
        <f t="shared" si="21"/>
        <v>-3115.159647509578</v>
      </c>
      <c r="J105" s="41">
        <f t="shared" si="17"/>
        <v>0</v>
      </c>
      <c r="K105" s="41">
        <f t="shared" si="23"/>
        <v>0</v>
      </c>
      <c r="L105" s="42">
        <f t="shared" si="24"/>
        <v>386003.38311379193</v>
      </c>
      <c r="M105" s="45">
        <f t="shared" si="25"/>
        <v>0</v>
      </c>
      <c r="N105" s="44">
        <f t="shared" si="13"/>
        <v>386003.38311379193</v>
      </c>
      <c r="O105" s="41"/>
      <c r="P105" s="41"/>
      <c r="Q105" s="41"/>
    </row>
    <row r="106" spans="1:17" s="70" customFormat="1" ht="12.75">
      <c r="A106" s="35" t="s">
        <v>489</v>
      </c>
      <c r="B106" s="36" t="s">
        <v>436</v>
      </c>
      <c r="C106" s="70">
        <v>1553</v>
      </c>
      <c r="D106" s="37">
        <v>2135546.41</v>
      </c>
      <c r="E106" s="38">
        <v>232050</v>
      </c>
      <c r="F106" s="39">
        <f t="shared" si="14"/>
        <v>14292.193814824392</v>
      </c>
      <c r="G106" s="40">
        <f t="shared" si="22"/>
        <v>0.0008735778894335646</v>
      </c>
      <c r="H106" s="41">
        <f t="shared" si="16"/>
        <v>9.202958026287439</v>
      </c>
      <c r="I106" s="35">
        <f t="shared" si="21"/>
        <v>-3256.706185175609</v>
      </c>
      <c r="J106" s="41">
        <f t="shared" si="17"/>
        <v>0</v>
      </c>
      <c r="K106" s="41">
        <f t="shared" si="23"/>
        <v>0</v>
      </c>
      <c r="L106" s="42">
        <f t="shared" si="24"/>
        <v>182148.0676749584</v>
      </c>
      <c r="M106" s="45">
        <f t="shared" si="25"/>
        <v>0</v>
      </c>
      <c r="N106" s="44">
        <f t="shared" si="13"/>
        <v>182148.0676749584</v>
      </c>
      <c r="O106" s="41"/>
      <c r="P106" s="41"/>
      <c r="Q106" s="41"/>
    </row>
    <row r="107" spans="1:17" s="70" customFormat="1" ht="12.75">
      <c r="A107" s="35" t="s">
        <v>486</v>
      </c>
      <c r="B107" s="36" t="s">
        <v>341</v>
      </c>
      <c r="C107" s="70">
        <v>1357</v>
      </c>
      <c r="D107" s="37">
        <v>1434724.83</v>
      </c>
      <c r="E107" s="38">
        <v>138000</v>
      </c>
      <c r="F107" s="39">
        <f t="shared" si="14"/>
        <v>14108.127495</v>
      </c>
      <c r="G107" s="40">
        <f t="shared" si="22"/>
        <v>0.0008623272536479506</v>
      </c>
      <c r="H107" s="41">
        <f t="shared" si="16"/>
        <v>10.396556739130435</v>
      </c>
      <c r="I107" s="35">
        <f t="shared" si="21"/>
        <v>-1225.9725050000002</v>
      </c>
      <c r="J107" s="41">
        <f t="shared" si="17"/>
        <v>0</v>
      </c>
      <c r="K107" s="41">
        <f t="shared" si="23"/>
        <v>0</v>
      </c>
      <c r="L107" s="42">
        <f t="shared" si="24"/>
        <v>179802.21896100676</v>
      </c>
      <c r="M107" s="45">
        <f t="shared" si="25"/>
        <v>0</v>
      </c>
      <c r="N107" s="44">
        <f t="shared" si="13"/>
        <v>179802.21896100676</v>
      </c>
      <c r="O107" s="41"/>
      <c r="P107" s="41"/>
      <c r="Q107" s="41"/>
    </row>
    <row r="108" spans="1:17" s="70" customFormat="1" ht="12.75">
      <c r="A108" s="35" t="s">
        <v>478</v>
      </c>
      <c r="B108" s="36" t="s">
        <v>124</v>
      </c>
      <c r="C108" s="70">
        <v>160</v>
      </c>
      <c r="D108" s="37">
        <v>2155108.02</v>
      </c>
      <c r="E108" s="38">
        <v>222900</v>
      </c>
      <c r="F108" s="39">
        <f t="shared" si="14"/>
        <v>1546.9595477792732</v>
      </c>
      <c r="G108" s="40">
        <f t="shared" si="22"/>
        <v>9.455438922094716E-05</v>
      </c>
      <c r="H108" s="41">
        <f t="shared" si="16"/>
        <v>9.668497173620457</v>
      </c>
      <c r="I108" s="35">
        <f t="shared" si="21"/>
        <v>-261.040452220727</v>
      </c>
      <c r="J108" s="41">
        <f t="shared" si="17"/>
        <v>0</v>
      </c>
      <c r="K108" s="41">
        <f t="shared" si="23"/>
        <v>0</v>
      </c>
      <c r="L108" s="42">
        <f t="shared" si="24"/>
        <v>19715.35623222895</v>
      </c>
      <c r="M108" s="45">
        <f t="shared" si="25"/>
        <v>0</v>
      </c>
      <c r="N108" s="44">
        <f t="shared" si="13"/>
        <v>19715.35623222895</v>
      </c>
      <c r="O108" s="41"/>
      <c r="P108" s="41"/>
      <c r="Q108" s="41"/>
    </row>
    <row r="109" spans="1:17" s="70" customFormat="1" ht="12.75">
      <c r="A109" s="35" t="s">
        <v>488</v>
      </c>
      <c r="B109" s="36" t="s">
        <v>402</v>
      </c>
      <c r="C109" s="70">
        <v>93</v>
      </c>
      <c r="D109" s="37">
        <v>201903.42</v>
      </c>
      <c r="E109" s="38">
        <v>20800</v>
      </c>
      <c r="F109" s="39">
        <f t="shared" si="14"/>
        <v>902.7412528846155</v>
      </c>
      <c r="G109" s="40">
        <f t="shared" si="22"/>
        <v>5.517800896189735E-05</v>
      </c>
      <c r="H109" s="41">
        <f t="shared" si="16"/>
        <v>9.706895192307693</v>
      </c>
      <c r="I109" s="35">
        <f t="shared" si="21"/>
        <v>-148.15874711538464</v>
      </c>
      <c r="J109" s="41">
        <f t="shared" si="17"/>
        <v>0</v>
      </c>
      <c r="K109" s="41">
        <f t="shared" si="23"/>
        <v>0</v>
      </c>
      <c r="L109" s="42">
        <f t="shared" si="24"/>
        <v>11505.061920784206</v>
      </c>
      <c r="M109" s="45">
        <f t="shared" si="25"/>
        <v>0</v>
      </c>
      <c r="N109" s="44">
        <f t="shared" si="13"/>
        <v>11505.061920784206</v>
      </c>
      <c r="O109" s="41"/>
      <c r="P109" s="41"/>
      <c r="Q109" s="41"/>
    </row>
    <row r="110" spans="1:17" s="70" customFormat="1" ht="12.75">
      <c r="A110" s="35" t="s">
        <v>475</v>
      </c>
      <c r="B110" s="36" t="s">
        <v>23</v>
      </c>
      <c r="C110" s="70">
        <v>260</v>
      </c>
      <c r="D110" s="37">
        <v>273590.7</v>
      </c>
      <c r="E110" s="38">
        <v>20800</v>
      </c>
      <c r="F110" s="39">
        <f t="shared" si="14"/>
        <v>3419.88375</v>
      </c>
      <c r="G110" s="40">
        <f t="shared" si="22"/>
        <v>0.00020903262768059882</v>
      </c>
      <c r="H110" s="41">
        <f t="shared" si="16"/>
        <v>13.153399038461538</v>
      </c>
      <c r="I110" s="35">
        <f t="shared" si="21"/>
        <v>481.88374999999974</v>
      </c>
      <c r="J110" s="41">
        <f t="shared" si="17"/>
        <v>481.88374999999974</v>
      </c>
      <c r="K110" s="41">
        <f t="shared" si="23"/>
        <v>0.000245771894656255</v>
      </c>
      <c r="L110" s="42">
        <f t="shared" si="24"/>
        <v>43584.99645375432</v>
      </c>
      <c r="M110" s="45">
        <f t="shared" si="25"/>
        <v>13794.44527566899</v>
      </c>
      <c r="N110" s="44">
        <f t="shared" si="13"/>
        <v>57379.44172942331</v>
      </c>
      <c r="O110" s="41"/>
      <c r="P110" s="41"/>
      <c r="Q110" s="41"/>
    </row>
    <row r="111" spans="1:17" s="70" customFormat="1" ht="12.75">
      <c r="A111" s="35" t="s">
        <v>476</v>
      </c>
      <c r="B111" s="36" t="s">
        <v>77</v>
      </c>
      <c r="C111" s="70">
        <v>8638</v>
      </c>
      <c r="D111" s="37">
        <v>28455543.06</v>
      </c>
      <c r="E111" s="38">
        <v>2337300</v>
      </c>
      <c r="F111" s="39">
        <f t="shared" si="14"/>
        <v>105163.64221635221</v>
      </c>
      <c r="G111" s="40">
        <f t="shared" si="22"/>
        <v>0.006427888804391803</v>
      </c>
      <c r="H111" s="41">
        <f t="shared" si="16"/>
        <v>12.174536028751122</v>
      </c>
      <c r="I111" s="35">
        <f t="shared" si="21"/>
        <v>7554.242216352187</v>
      </c>
      <c r="J111" s="41">
        <f t="shared" si="17"/>
        <v>7554.242216352187</v>
      </c>
      <c r="K111" s="41">
        <f t="shared" si="23"/>
        <v>0.003852838827217446</v>
      </c>
      <c r="L111" s="42">
        <f t="shared" si="24"/>
        <v>1340266.894470784</v>
      </c>
      <c r="M111" s="45">
        <f t="shared" si="25"/>
        <v>216248.38117620428</v>
      </c>
      <c r="N111" s="44">
        <f t="shared" si="13"/>
        <v>1556515.2756469883</v>
      </c>
      <c r="O111" s="41"/>
      <c r="P111" s="41"/>
      <c r="Q111" s="41"/>
    </row>
    <row r="112" spans="1:17" s="70" customFormat="1" ht="12.75">
      <c r="A112" s="35" t="s">
        <v>480</v>
      </c>
      <c r="B112" s="36" t="s">
        <v>184</v>
      </c>
      <c r="C112" s="70">
        <v>1530</v>
      </c>
      <c r="D112" s="37">
        <v>4505422.96</v>
      </c>
      <c r="E112" s="38">
        <v>468800</v>
      </c>
      <c r="F112" s="39">
        <f t="shared" si="14"/>
        <v>14704.132100682595</v>
      </c>
      <c r="G112" s="40">
        <f t="shared" si="22"/>
        <v>0.0008987566816469496</v>
      </c>
      <c r="H112" s="41">
        <f t="shared" si="16"/>
        <v>9.61054385665529</v>
      </c>
      <c r="I112" s="35">
        <f t="shared" si="21"/>
        <v>-2584.8678993174067</v>
      </c>
      <c r="J112" s="41">
        <f t="shared" si="17"/>
        <v>0</v>
      </c>
      <c r="K112" s="41">
        <f t="shared" si="23"/>
        <v>0</v>
      </c>
      <c r="L112" s="42">
        <f t="shared" si="24"/>
        <v>187398.0498500237</v>
      </c>
      <c r="M112" s="45">
        <f t="shared" si="25"/>
        <v>0</v>
      </c>
      <c r="N112" s="44">
        <f t="shared" si="13"/>
        <v>187398.0498500237</v>
      </c>
      <c r="O112" s="41"/>
      <c r="P112" s="41"/>
      <c r="Q112" s="41"/>
    </row>
    <row r="113" spans="1:17" s="70" customFormat="1" ht="12.75">
      <c r="A113" s="35" t="s">
        <v>488</v>
      </c>
      <c r="B113" s="36" t="s">
        <v>403</v>
      </c>
      <c r="C113" s="70">
        <v>539</v>
      </c>
      <c r="D113" s="37">
        <v>1121449.88</v>
      </c>
      <c r="E113" s="38">
        <v>88450</v>
      </c>
      <c r="F113" s="39">
        <f t="shared" si="14"/>
        <v>6833.934260260033</v>
      </c>
      <c r="G113" s="40">
        <f t="shared" si="22"/>
        <v>0.00041770871182934913</v>
      </c>
      <c r="H113" s="41">
        <f t="shared" si="16"/>
        <v>12.678913284341435</v>
      </c>
      <c r="I113" s="35">
        <f t="shared" si="21"/>
        <v>743.2342602600332</v>
      </c>
      <c r="J113" s="41">
        <f t="shared" si="17"/>
        <v>743.2342602600332</v>
      </c>
      <c r="K113" s="41">
        <f t="shared" si="23"/>
        <v>0.0003790667195512374</v>
      </c>
      <c r="L113" s="42">
        <f t="shared" si="24"/>
        <v>87095.65069240253</v>
      </c>
      <c r="M113" s="45">
        <f t="shared" si="25"/>
        <v>21275.88724492029</v>
      </c>
      <c r="N113" s="44">
        <f t="shared" si="13"/>
        <v>108371.53793732282</v>
      </c>
      <c r="O113" s="41"/>
      <c r="P113" s="41"/>
      <c r="Q113" s="41"/>
    </row>
    <row r="114" spans="1:17" s="70" customFormat="1" ht="12.75">
      <c r="A114" s="35" t="s">
        <v>475</v>
      </c>
      <c r="B114" s="36" t="s">
        <v>24</v>
      </c>
      <c r="C114" s="70">
        <v>80</v>
      </c>
      <c r="D114" s="37">
        <v>122154.33</v>
      </c>
      <c r="E114" s="38">
        <v>13900</v>
      </c>
      <c r="F114" s="39">
        <f t="shared" si="14"/>
        <v>703.0465035971223</v>
      </c>
      <c r="G114" s="40">
        <f t="shared" si="22"/>
        <v>4.297212091743295E-05</v>
      </c>
      <c r="H114" s="41">
        <f t="shared" si="16"/>
        <v>8.788081294964028</v>
      </c>
      <c r="I114" s="35">
        <f t="shared" si="21"/>
        <v>-200.9534964028778</v>
      </c>
      <c r="J114" s="41">
        <f t="shared" si="17"/>
        <v>0</v>
      </c>
      <c r="K114" s="41">
        <f t="shared" si="23"/>
        <v>0</v>
      </c>
      <c r="L114" s="42">
        <f t="shared" si="24"/>
        <v>8960.035371408443</v>
      </c>
      <c r="M114" s="45">
        <f t="shared" si="25"/>
        <v>0</v>
      </c>
      <c r="N114" s="44">
        <f t="shared" si="13"/>
        <v>8960.035371408443</v>
      </c>
      <c r="O114" s="41"/>
      <c r="P114" s="41"/>
      <c r="Q114" s="41"/>
    </row>
    <row r="115" spans="1:17" s="70" customFormat="1" ht="12.75">
      <c r="A115" s="35" t="s">
        <v>477</v>
      </c>
      <c r="B115" s="36" t="s">
        <v>102</v>
      </c>
      <c r="C115" s="70">
        <v>311</v>
      </c>
      <c r="D115" s="37">
        <v>1046773.98</v>
      </c>
      <c r="E115" s="38">
        <v>195850</v>
      </c>
      <c r="F115" s="39">
        <f t="shared" si="14"/>
        <v>1662.2247014551951</v>
      </c>
      <c r="G115" s="40">
        <f t="shared" si="22"/>
        <v>0.00010159970997282534</v>
      </c>
      <c r="H115" s="41">
        <f t="shared" si="16"/>
        <v>5.344773959663008</v>
      </c>
      <c r="I115" s="35">
        <f t="shared" si="21"/>
        <v>-1852.0752985448048</v>
      </c>
      <c r="J115" s="41">
        <f t="shared" si="17"/>
        <v>0</v>
      </c>
      <c r="K115" s="41">
        <f t="shared" si="23"/>
        <v>0</v>
      </c>
      <c r="L115" s="42">
        <f t="shared" si="24"/>
        <v>21184.362690184284</v>
      </c>
      <c r="M115" s="45">
        <f t="shared" si="25"/>
        <v>0</v>
      </c>
      <c r="N115" s="44">
        <f t="shared" si="13"/>
        <v>21184.362690184284</v>
      </c>
      <c r="O115" s="41"/>
      <c r="P115" s="41"/>
      <c r="Q115" s="41"/>
    </row>
    <row r="116" spans="1:17" s="70" customFormat="1" ht="12.75">
      <c r="A116" s="35" t="s">
        <v>481</v>
      </c>
      <c r="B116" s="36" t="s">
        <v>203</v>
      </c>
      <c r="C116" s="70">
        <v>2299</v>
      </c>
      <c r="D116" s="37">
        <v>5759826.8</v>
      </c>
      <c r="E116" s="38">
        <v>537100</v>
      </c>
      <c r="F116" s="39">
        <f t="shared" si="14"/>
        <v>24654.332178737663</v>
      </c>
      <c r="G116" s="40">
        <f t="shared" si="22"/>
        <v>0.0015069400645656087</v>
      </c>
      <c r="H116" s="41">
        <f t="shared" si="16"/>
        <v>10.723937441817165</v>
      </c>
      <c r="I116" s="35">
        <f t="shared" si="21"/>
        <v>-1324.3678212623386</v>
      </c>
      <c r="J116" s="41">
        <f t="shared" si="17"/>
        <v>0</v>
      </c>
      <c r="K116" s="41">
        <f t="shared" si="23"/>
        <v>0</v>
      </c>
      <c r="L116" s="42">
        <f t="shared" si="24"/>
        <v>314209.21269033256</v>
      </c>
      <c r="M116" s="45">
        <f t="shared" si="25"/>
        <v>0</v>
      </c>
      <c r="N116" s="44">
        <f t="shared" si="13"/>
        <v>314209.21269033256</v>
      </c>
      <c r="O116" s="41"/>
      <c r="P116" s="41"/>
      <c r="Q116" s="41"/>
    </row>
    <row r="117" spans="1:17" s="70" customFormat="1" ht="12.75">
      <c r="A117" s="35" t="s">
        <v>488</v>
      </c>
      <c r="B117" s="36" t="s">
        <v>517</v>
      </c>
      <c r="C117" s="70">
        <v>591</v>
      </c>
      <c r="D117" s="37">
        <v>1165264.39</v>
      </c>
      <c r="E117" s="38">
        <v>78550</v>
      </c>
      <c r="F117" s="39">
        <f t="shared" si="14"/>
        <v>8767.29795658816</v>
      </c>
      <c r="G117" s="40">
        <f t="shared" si="22"/>
        <v>0.0005358811771085398</v>
      </c>
      <c r="H117" s="41">
        <f t="shared" si="16"/>
        <v>14.83468351368555</v>
      </c>
      <c r="I117" s="35">
        <f t="shared" si="21"/>
        <v>2088.997956588159</v>
      </c>
      <c r="J117" s="41">
        <f t="shared" si="17"/>
        <v>2088.997956588159</v>
      </c>
      <c r="K117" s="41">
        <f t="shared" si="23"/>
        <v>0.0010654374332475774</v>
      </c>
      <c r="L117" s="42">
        <f t="shared" si="24"/>
        <v>111735.56713642749</v>
      </c>
      <c r="M117" s="45">
        <f t="shared" si="25"/>
        <v>59799.833451822604</v>
      </c>
      <c r="N117" s="44">
        <f t="shared" si="13"/>
        <v>171535.40058825008</v>
      </c>
      <c r="O117" s="41"/>
      <c r="P117" s="41"/>
      <c r="Q117" s="41"/>
    </row>
    <row r="118" spans="1:17" s="70" customFormat="1" ht="12.75">
      <c r="A118" s="35" t="s">
        <v>489</v>
      </c>
      <c r="B118" s="36" t="s">
        <v>437</v>
      </c>
      <c r="C118" s="70">
        <v>2191</v>
      </c>
      <c r="D118" s="37">
        <v>3745795.32</v>
      </c>
      <c r="E118" s="38">
        <v>373700</v>
      </c>
      <c r="F118" s="39">
        <f t="shared" si="14"/>
        <v>21961.56688819909</v>
      </c>
      <c r="G118" s="40">
        <f t="shared" si="22"/>
        <v>0.0013423509014373624</v>
      </c>
      <c r="H118" s="41">
        <f t="shared" si="16"/>
        <v>10.02353577736152</v>
      </c>
      <c r="I118" s="35">
        <f t="shared" si="21"/>
        <v>-2796.7331118009115</v>
      </c>
      <c r="J118" s="41">
        <f t="shared" si="17"/>
        <v>0</v>
      </c>
      <c r="K118" s="41">
        <f t="shared" si="23"/>
        <v>0</v>
      </c>
      <c r="L118" s="42">
        <f t="shared" si="24"/>
        <v>279891.0386766935</v>
      </c>
      <c r="M118" s="45">
        <f t="shared" si="25"/>
        <v>0</v>
      </c>
      <c r="N118" s="44">
        <f t="shared" si="13"/>
        <v>279891.0386766935</v>
      </c>
      <c r="O118" s="41"/>
      <c r="P118" s="41"/>
      <c r="Q118" s="41"/>
    </row>
    <row r="119" spans="1:17" s="70" customFormat="1" ht="12.75">
      <c r="A119" s="35" t="s">
        <v>488</v>
      </c>
      <c r="B119" s="36" t="s">
        <v>404</v>
      </c>
      <c r="C119" s="70">
        <v>74</v>
      </c>
      <c r="D119" s="37">
        <v>469219.8</v>
      </c>
      <c r="E119" s="38">
        <v>41050</v>
      </c>
      <c r="F119" s="39">
        <f t="shared" si="14"/>
        <v>845.8529890377587</v>
      </c>
      <c r="G119" s="40">
        <f t="shared" si="22"/>
        <v>5.1700843027208584E-05</v>
      </c>
      <c r="H119" s="41">
        <f t="shared" si="16"/>
        <v>11.430445797807552</v>
      </c>
      <c r="I119" s="35">
        <f t="shared" si="21"/>
        <v>9.652989037758811</v>
      </c>
      <c r="J119" s="41">
        <f t="shared" si="17"/>
        <v>9.652989037758811</v>
      </c>
      <c r="K119" s="41">
        <f t="shared" si="23"/>
        <v>4.923248407745736E-06</v>
      </c>
      <c r="L119" s="42">
        <f t="shared" si="24"/>
        <v>10780.044651403196</v>
      </c>
      <c r="M119" s="45">
        <f t="shared" si="25"/>
        <v>276.3272864627551</v>
      </c>
      <c r="N119" s="44">
        <f t="shared" si="13"/>
        <v>11056.37193786595</v>
      </c>
      <c r="O119" s="41"/>
      <c r="P119" s="41"/>
      <c r="Q119" s="41"/>
    </row>
    <row r="120" spans="1:17" s="70" customFormat="1" ht="12.75">
      <c r="A120" s="35" t="s">
        <v>478</v>
      </c>
      <c r="B120" s="36" t="s">
        <v>125</v>
      </c>
      <c r="C120" s="70">
        <v>1695</v>
      </c>
      <c r="D120" s="37">
        <v>4400922.75</v>
      </c>
      <c r="E120" s="38">
        <v>423100</v>
      </c>
      <c r="F120" s="39">
        <f t="shared" si="14"/>
        <v>17630.73519558024</v>
      </c>
      <c r="G120" s="40">
        <f t="shared" si="22"/>
        <v>0.0010776386495222109</v>
      </c>
      <c r="H120" s="41">
        <f t="shared" si="16"/>
        <v>10.401613684708106</v>
      </c>
      <c r="I120" s="35">
        <f t="shared" si="21"/>
        <v>-1522.7648044197608</v>
      </c>
      <c r="J120" s="41">
        <f t="shared" si="17"/>
        <v>0</v>
      </c>
      <c r="K120" s="41">
        <f t="shared" si="23"/>
        <v>0</v>
      </c>
      <c r="L120" s="42">
        <f t="shared" si="24"/>
        <v>224696.3894537194</v>
      </c>
      <c r="M120" s="45">
        <f t="shared" si="25"/>
        <v>0</v>
      </c>
      <c r="N120" s="44">
        <f t="shared" si="13"/>
        <v>224696.3894537194</v>
      </c>
      <c r="O120" s="41"/>
      <c r="P120" s="41"/>
      <c r="Q120" s="41"/>
    </row>
    <row r="121" spans="1:17" s="70" customFormat="1" ht="12.75">
      <c r="A121" s="35" t="s">
        <v>478</v>
      </c>
      <c r="B121" s="36" t="s">
        <v>126</v>
      </c>
      <c r="C121" s="70">
        <v>2184</v>
      </c>
      <c r="D121" s="37">
        <v>4712534.75</v>
      </c>
      <c r="E121" s="38">
        <v>786150</v>
      </c>
      <c r="F121" s="39">
        <f t="shared" si="14"/>
        <v>13091.87291738218</v>
      </c>
      <c r="G121" s="40">
        <f t="shared" si="22"/>
        <v>0.0008002110004999042</v>
      </c>
      <c r="H121" s="41">
        <f t="shared" si="16"/>
        <v>5.994447306493671</v>
      </c>
      <c r="I121" s="35">
        <f t="shared" si="21"/>
        <v>-11587.327082617823</v>
      </c>
      <c r="J121" s="41">
        <f t="shared" si="17"/>
        <v>0</v>
      </c>
      <c r="K121" s="41">
        <f t="shared" si="23"/>
        <v>0</v>
      </c>
      <c r="L121" s="42">
        <f t="shared" si="24"/>
        <v>166850.47691375608</v>
      </c>
      <c r="M121" s="45">
        <f t="shared" si="25"/>
        <v>0</v>
      </c>
      <c r="N121" s="44">
        <f t="shared" si="13"/>
        <v>166850.47691375608</v>
      </c>
      <c r="O121" s="41"/>
      <c r="P121" s="41"/>
      <c r="Q121" s="41"/>
    </row>
    <row r="122" spans="1:17" s="70" customFormat="1" ht="12.75">
      <c r="A122" s="35" t="s">
        <v>482</v>
      </c>
      <c r="B122" s="36" t="s">
        <v>221</v>
      </c>
      <c r="C122" s="70">
        <v>1214</v>
      </c>
      <c r="D122" s="37">
        <v>3906817.9</v>
      </c>
      <c r="E122" s="38">
        <v>508600</v>
      </c>
      <c r="F122" s="39">
        <f t="shared" si="14"/>
        <v>9325.357708611875</v>
      </c>
      <c r="G122" s="40">
        <f t="shared" si="22"/>
        <v>0.0005699913121002046</v>
      </c>
      <c r="H122" s="41">
        <f t="shared" si="16"/>
        <v>7.6815137632717265</v>
      </c>
      <c r="I122" s="35">
        <f t="shared" si="21"/>
        <v>-4392.842291388125</v>
      </c>
      <c r="J122" s="41">
        <f t="shared" si="17"/>
        <v>0</v>
      </c>
      <c r="K122" s="41">
        <f t="shared" si="23"/>
        <v>0</v>
      </c>
      <c r="L122" s="42">
        <f t="shared" si="24"/>
        <v>118847.80664250329</v>
      </c>
      <c r="M122" s="45">
        <f t="shared" si="25"/>
        <v>0</v>
      </c>
      <c r="N122" s="44">
        <f t="shared" si="13"/>
        <v>118847.80664250329</v>
      </c>
      <c r="O122" s="41"/>
      <c r="P122" s="41"/>
      <c r="Q122" s="41"/>
    </row>
    <row r="123" spans="1:17" s="70" customFormat="1" ht="12.75">
      <c r="A123" s="35" t="s">
        <v>486</v>
      </c>
      <c r="B123" s="36" t="s">
        <v>342</v>
      </c>
      <c r="C123" s="70">
        <v>66</v>
      </c>
      <c r="D123" s="37">
        <v>157818.69</v>
      </c>
      <c r="E123" s="38">
        <v>11750</v>
      </c>
      <c r="F123" s="39">
        <f t="shared" si="14"/>
        <v>886.4709395744682</v>
      </c>
      <c r="G123" s="40">
        <f t="shared" si="22"/>
        <v>5.4183523010611226E-05</v>
      </c>
      <c r="H123" s="41">
        <f t="shared" si="16"/>
        <v>13.431377872340425</v>
      </c>
      <c r="I123" s="35">
        <f t="shared" si="21"/>
        <v>140.670939574468</v>
      </c>
      <c r="J123" s="41">
        <f t="shared" si="17"/>
        <v>140.670939574468</v>
      </c>
      <c r="K123" s="41">
        <f t="shared" si="23"/>
        <v>7.174544346492818E-05</v>
      </c>
      <c r="L123" s="42">
        <f t="shared" si="24"/>
        <v>11297.703542615873</v>
      </c>
      <c r="M123" s="45">
        <f t="shared" si="25"/>
        <v>4026.85829899211</v>
      </c>
      <c r="N123" s="44">
        <f t="shared" si="13"/>
        <v>15324.561841607983</v>
      </c>
      <c r="O123" s="41"/>
      <c r="P123" s="41"/>
      <c r="Q123" s="41"/>
    </row>
    <row r="124" spans="1:17" s="70" customFormat="1" ht="12.75">
      <c r="A124" s="35" t="s">
        <v>488</v>
      </c>
      <c r="B124" s="36" t="s">
        <v>405</v>
      </c>
      <c r="C124" s="70">
        <v>305</v>
      </c>
      <c r="D124" s="37">
        <v>281641.07</v>
      </c>
      <c r="E124" s="38">
        <v>23250</v>
      </c>
      <c r="F124" s="39">
        <f t="shared" si="14"/>
        <v>3694.646294623656</v>
      </c>
      <c r="G124" s="40">
        <f t="shared" si="22"/>
        <v>0.00022582686423641468</v>
      </c>
      <c r="H124" s="41">
        <f t="shared" si="16"/>
        <v>12.11359440860215</v>
      </c>
      <c r="I124" s="35">
        <f t="shared" si="21"/>
        <v>248.14629462365562</v>
      </c>
      <c r="J124" s="41">
        <f t="shared" si="17"/>
        <v>248.14629462365562</v>
      </c>
      <c r="K124" s="41">
        <f t="shared" si="23"/>
        <v>0.00012656036851540467</v>
      </c>
      <c r="L124" s="42">
        <f t="shared" si="24"/>
        <v>47086.7308425465</v>
      </c>
      <c r="M124" s="45">
        <f t="shared" si="25"/>
        <v>7103.456967673331</v>
      </c>
      <c r="N124" s="44">
        <f t="shared" si="13"/>
        <v>54190.18781021983</v>
      </c>
      <c r="O124" s="41"/>
      <c r="P124" s="41"/>
      <c r="Q124" s="41"/>
    </row>
    <row r="125" spans="1:17" s="70" customFormat="1" ht="12.75">
      <c r="A125" s="35" t="s">
        <v>486</v>
      </c>
      <c r="B125" s="36" t="s">
        <v>343</v>
      </c>
      <c r="C125" s="70">
        <v>906</v>
      </c>
      <c r="D125" s="37">
        <v>1322226.18</v>
      </c>
      <c r="E125" s="38">
        <v>96200</v>
      </c>
      <c r="F125" s="39">
        <f t="shared" si="14"/>
        <v>12452.566726403325</v>
      </c>
      <c r="G125" s="40">
        <f t="shared" si="22"/>
        <v>0.0007611348614373455</v>
      </c>
      <c r="H125" s="41">
        <f t="shared" si="16"/>
        <v>13.744554885654885</v>
      </c>
      <c r="I125" s="35">
        <f t="shared" si="21"/>
        <v>2214.7667264033257</v>
      </c>
      <c r="J125" s="41">
        <f t="shared" si="17"/>
        <v>2214.7667264033257</v>
      </c>
      <c r="K125" s="41">
        <f t="shared" si="23"/>
        <v>0.001129582424329057</v>
      </c>
      <c r="L125" s="42">
        <f t="shared" si="24"/>
        <v>158702.7853243339</v>
      </c>
      <c r="M125" s="45">
        <f t="shared" si="25"/>
        <v>63400.10096987759</v>
      </c>
      <c r="N125" s="44">
        <f t="shared" si="13"/>
        <v>222102.8862942115</v>
      </c>
      <c r="O125" s="41"/>
      <c r="P125" s="41"/>
      <c r="Q125" s="41"/>
    </row>
    <row r="126" spans="1:17" s="70" customFormat="1" ht="12.75">
      <c r="A126" s="35" t="s">
        <v>483</v>
      </c>
      <c r="B126" s="36" t="s">
        <v>262</v>
      </c>
      <c r="C126" s="70">
        <v>3820</v>
      </c>
      <c r="D126" s="37">
        <v>4444915</v>
      </c>
      <c r="E126" s="38">
        <v>302000</v>
      </c>
      <c r="F126" s="39">
        <f t="shared" si="14"/>
        <v>56223.75927152318</v>
      </c>
      <c r="G126" s="40">
        <f t="shared" si="22"/>
        <v>0.0034365496016079264</v>
      </c>
      <c r="H126" s="41">
        <f t="shared" si="16"/>
        <v>14.718261589403973</v>
      </c>
      <c r="I126" s="35">
        <f t="shared" si="21"/>
        <v>13057.759271523173</v>
      </c>
      <c r="J126" s="41">
        <f t="shared" si="17"/>
        <v>13057.759271523173</v>
      </c>
      <c r="K126" s="41">
        <f t="shared" si="23"/>
        <v>0.006659760234968563</v>
      </c>
      <c r="L126" s="42">
        <f t="shared" si="24"/>
        <v>716548.4348601248</v>
      </c>
      <c r="M126" s="45">
        <f t="shared" si="25"/>
        <v>373792.5292020864</v>
      </c>
      <c r="N126" s="44">
        <f t="shared" si="13"/>
        <v>1090340.964062211</v>
      </c>
      <c r="O126" s="41"/>
      <c r="P126" s="41"/>
      <c r="Q126" s="41"/>
    </row>
    <row r="127" spans="1:17" s="70" customFormat="1" ht="12.75">
      <c r="A127" s="35" t="s">
        <v>482</v>
      </c>
      <c r="B127" s="36" t="s">
        <v>222</v>
      </c>
      <c r="C127" s="70">
        <v>2319</v>
      </c>
      <c r="D127" s="37">
        <v>3231248.44</v>
      </c>
      <c r="E127" s="38">
        <v>221050</v>
      </c>
      <c r="F127" s="39">
        <f t="shared" si="14"/>
        <v>33898.507723863375</v>
      </c>
      <c r="G127" s="40">
        <f t="shared" si="22"/>
        <v>0.0020719693012869913</v>
      </c>
      <c r="H127" s="41">
        <f t="shared" si="16"/>
        <v>14.617726487220086</v>
      </c>
      <c r="I127" s="35">
        <f t="shared" si="21"/>
        <v>7693.807723863378</v>
      </c>
      <c r="J127" s="41">
        <f t="shared" si="17"/>
        <v>7693.807723863378</v>
      </c>
      <c r="K127" s="41">
        <f t="shared" si="23"/>
        <v>0.003924020474678451</v>
      </c>
      <c r="L127" s="42">
        <f t="shared" si="24"/>
        <v>432022.3864136167</v>
      </c>
      <c r="M127" s="45">
        <f t="shared" si="25"/>
        <v>220243.59528278932</v>
      </c>
      <c r="N127" s="44">
        <f t="shared" si="13"/>
        <v>652265.981696406</v>
      </c>
      <c r="O127" s="41"/>
      <c r="P127" s="41"/>
      <c r="Q127" s="41"/>
    </row>
    <row r="128" spans="1:17" s="70" customFormat="1" ht="12.75">
      <c r="A128" s="35" t="s">
        <v>483</v>
      </c>
      <c r="B128" s="36" t="s">
        <v>263</v>
      </c>
      <c r="C128" s="70">
        <v>1224</v>
      </c>
      <c r="D128" s="37">
        <v>1437014.42</v>
      </c>
      <c r="E128" s="38">
        <v>143250</v>
      </c>
      <c r="F128" s="39">
        <f t="shared" si="14"/>
        <v>12278.573473507853</v>
      </c>
      <c r="G128" s="40">
        <f t="shared" si="22"/>
        <v>0.0007504999189918792</v>
      </c>
      <c r="H128" s="41">
        <f t="shared" si="16"/>
        <v>10.03151427574171</v>
      </c>
      <c r="I128" s="35">
        <f t="shared" si="21"/>
        <v>-1552.6265264921478</v>
      </c>
      <c r="J128" s="41">
        <f t="shared" si="17"/>
        <v>0</v>
      </c>
      <c r="K128" s="41">
        <f t="shared" si="23"/>
        <v>0</v>
      </c>
      <c r="L128" s="42">
        <f t="shared" si="24"/>
        <v>156485.31366015048</v>
      </c>
      <c r="M128" s="45">
        <f t="shared" si="25"/>
        <v>0</v>
      </c>
      <c r="N128" s="44">
        <f t="shared" si="13"/>
        <v>156485.31366015048</v>
      </c>
      <c r="O128" s="41"/>
      <c r="P128" s="41"/>
      <c r="Q128" s="41"/>
    </row>
    <row r="129" spans="1:17" s="70" customFormat="1" ht="12.75">
      <c r="A129" s="35" t="s">
        <v>484</v>
      </c>
      <c r="B129" s="36" t="s">
        <v>310</v>
      </c>
      <c r="C129" s="70">
        <v>4577</v>
      </c>
      <c r="D129" s="37">
        <v>6456738</v>
      </c>
      <c r="E129" s="38">
        <v>442300</v>
      </c>
      <c r="F129" s="39">
        <f t="shared" si="14"/>
        <v>66815.48683246665</v>
      </c>
      <c r="G129" s="40">
        <f t="shared" si="22"/>
        <v>0.004083944895012573</v>
      </c>
      <c r="H129" s="41">
        <f t="shared" si="16"/>
        <v>14.598096314718516</v>
      </c>
      <c r="I129" s="35">
        <f t="shared" si="21"/>
        <v>15095.386832466646</v>
      </c>
      <c r="J129" s="41">
        <f t="shared" si="17"/>
        <v>15095.386832466646</v>
      </c>
      <c r="K129" s="41">
        <f t="shared" si="23"/>
        <v>0.007698997574382646</v>
      </c>
      <c r="L129" s="42">
        <f t="shared" si="24"/>
        <v>851535.5987316607</v>
      </c>
      <c r="M129" s="45">
        <f t="shared" si="25"/>
        <v>432121.8293323141</v>
      </c>
      <c r="N129" s="44">
        <f t="shared" si="13"/>
        <v>1283657.4280639747</v>
      </c>
      <c r="O129" s="41"/>
      <c r="P129" s="41"/>
      <c r="Q129" s="41"/>
    </row>
    <row r="130" spans="1:17" s="70" customFormat="1" ht="12.75">
      <c r="A130" s="35" t="s">
        <v>481</v>
      </c>
      <c r="B130" s="36" t="s">
        <v>204</v>
      </c>
      <c r="C130" s="70">
        <v>1788</v>
      </c>
      <c r="D130" s="37">
        <v>2530127.81</v>
      </c>
      <c r="E130" s="38">
        <v>236300</v>
      </c>
      <c r="F130" s="39">
        <f t="shared" si="14"/>
        <v>19144.598071434615</v>
      </c>
      <c r="G130" s="40">
        <f t="shared" si="22"/>
        <v>0.0011701700798341177</v>
      </c>
      <c r="H130" s="41">
        <f t="shared" si="16"/>
        <v>10.707269614896319</v>
      </c>
      <c r="I130" s="35">
        <f t="shared" si="21"/>
        <v>-1059.8019285653832</v>
      </c>
      <c r="J130" s="41">
        <f t="shared" si="17"/>
        <v>0</v>
      </c>
      <c r="K130" s="41">
        <f t="shared" si="23"/>
        <v>0</v>
      </c>
      <c r="L130" s="42">
        <f t="shared" si="24"/>
        <v>243989.94236340036</v>
      </c>
      <c r="M130" s="45">
        <f t="shared" si="25"/>
        <v>0</v>
      </c>
      <c r="N130" s="44">
        <f t="shared" si="13"/>
        <v>243989.94236340036</v>
      </c>
      <c r="O130" s="41"/>
      <c r="P130" s="41"/>
      <c r="Q130" s="41"/>
    </row>
    <row r="131" spans="1:17" s="70" customFormat="1" ht="12.75">
      <c r="A131" s="35" t="s">
        <v>474</v>
      </c>
      <c r="B131" s="36" t="s">
        <v>1</v>
      </c>
      <c r="C131" s="70">
        <v>4293</v>
      </c>
      <c r="D131" s="37">
        <v>7730216.28</v>
      </c>
      <c r="E131" s="38">
        <v>706800</v>
      </c>
      <c r="F131" s="39">
        <f t="shared" si="14"/>
        <v>46952.20499439728</v>
      </c>
      <c r="G131" s="40">
        <f t="shared" si="22"/>
        <v>0.0028698469020699896</v>
      </c>
      <c r="H131" s="41">
        <f t="shared" si="16"/>
        <v>10.936921731748727</v>
      </c>
      <c r="I131" s="35">
        <f t="shared" si="21"/>
        <v>-1558.6950056027167</v>
      </c>
      <c r="J131" s="41">
        <f t="shared" si="17"/>
        <v>0</v>
      </c>
      <c r="K131" s="41">
        <f t="shared" si="23"/>
        <v>0</v>
      </c>
      <c r="L131" s="42">
        <f t="shared" si="24"/>
        <v>598386.3305811934</v>
      </c>
      <c r="M131" s="45">
        <f t="shared" si="25"/>
        <v>0</v>
      </c>
      <c r="N131" s="44">
        <f aca="true" t="shared" si="26" ref="N131:N193">L131+M131</f>
        <v>598386.3305811934</v>
      </c>
      <c r="O131" s="41"/>
      <c r="P131" s="41"/>
      <c r="Q131" s="41"/>
    </row>
    <row r="132" spans="1:17" s="70" customFormat="1" ht="12.75">
      <c r="A132" s="35" t="s">
        <v>475</v>
      </c>
      <c r="B132" s="36" t="s">
        <v>25</v>
      </c>
      <c r="C132" s="70">
        <v>213</v>
      </c>
      <c r="D132" s="37">
        <v>208212.25</v>
      </c>
      <c r="E132" s="38">
        <v>22450</v>
      </c>
      <c r="F132" s="39">
        <f aca="true" t="shared" si="27" ref="F132:F195">(C132*D132)/E132</f>
        <v>1975.465890868597</v>
      </c>
      <c r="G132" s="40">
        <f t="shared" si="22"/>
        <v>0.00012074586630661287</v>
      </c>
      <c r="H132" s="41">
        <f aca="true" t="shared" si="28" ref="H132:H195">D132/E132</f>
        <v>9.274487750556792</v>
      </c>
      <c r="I132" s="35">
        <f t="shared" si="21"/>
        <v>-431.4341091314034</v>
      </c>
      <c r="J132" s="41">
        <f aca="true" t="shared" si="29" ref="J132:J195">IF(I132&gt;0,I132,0)</f>
        <v>0</v>
      </c>
      <c r="K132" s="41">
        <f t="shared" si="23"/>
        <v>0</v>
      </c>
      <c r="L132" s="42">
        <f t="shared" si="24"/>
        <v>25176.4914079376</v>
      </c>
      <c r="M132" s="45">
        <f t="shared" si="25"/>
        <v>0</v>
      </c>
      <c r="N132" s="44">
        <f t="shared" si="26"/>
        <v>25176.4914079376</v>
      </c>
      <c r="O132" s="41"/>
      <c r="P132" s="41"/>
      <c r="Q132" s="41"/>
    </row>
    <row r="133" spans="1:17" s="70" customFormat="1" ht="12.75">
      <c r="A133" s="35" t="s">
        <v>475</v>
      </c>
      <c r="B133" s="36" t="s">
        <v>26</v>
      </c>
      <c r="C133" s="70">
        <v>769</v>
      </c>
      <c r="D133" s="37">
        <v>1312465.36</v>
      </c>
      <c r="E133" s="38">
        <v>117950</v>
      </c>
      <c r="F133" s="39">
        <f t="shared" si="27"/>
        <v>8556.895818906316</v>
      </c>
      <c r="G133" s="40">
        <f t="shared" si="22"/>
        <v>0.000523020824264894</v>
      </c>
      <c r="H133" s="41">
        <f t="shared" si="28"/>
        <v>11.127302755404834</v>
      </c>
      <c r="I133" s="35">
        <f t="shared" si="21"/>
        <v>-132.80418109368316</v>
      </c>
      <c r="J133" s="41">
        <f t="shared" si="29"/>
        <v>0</v>
      </c>
      <c r="K133" s="41">
        <f t="shared" si="23"/>
        <v>0</v>
      </c>
      <c r="L133" s="42">
        <f t="shared" si="24"/>
        <v>109054.0793739486</v>
      </c>
      <c r="M133" s="45">
        <f t="shared" si="25"/>
        <v>0</v>
      </c>
      <c r="N133" s="44">
        <f t="shared" si="26"/>
        <v>109054.0793739486</v>
      </c>
      <c r="O133" s="41"/>
      <c r="P133" s="41"/>
      <c r="Q133" s="41"/>
    </row>
    <row r="134" spans="1:17" s="70" customFormat="1" ht="12.75">
      <c r="A134" s="35" t="s">
        <v>488</v>
      </c>
      <c r="B134" s="36" t="s">
        <v>491</v>
      </c>
      <c r="C134" s="70">
        <v>1353</v>
      </c>
      <c r="D134" s="37">
        <v>1547192.97</v>
      </c>
      <c r="E134" s="38">
        <v>131500</v>
      </c>
      <c r="F134" s="39">
        <f t="shared" si="27"/>
        <v>15919.027288288973</v>
      </c>
      <c r="G134" s="40">
        <f aca="true" t="shared" si="30" ref="G134:G197">F134/$F$493</f>
        <v>0.0009730143909687578</v>
      </c>
      <c r="H134" s="41">
        <f t="shared" si="28"/>
        <v>11.765726007604563</v>
      </c>
      <c r="I134" s="35">
        <f t="shared" si="21"/>
        <v>630.127288288973</v>
      </c>
      <c r="J134" s="41">
        <f t="shared" si="29"/>
        <v>630.127288288973</v>
      </c>
      <c r="K134" s="41">
        <f aca="true" t="shared" si="31" ref="K134:K197">J134/$J$493</f>
        <v>0.00032137953918842286</v>
      </c>
      <c r="L134" s="42">
        <f aca="true" t="shared" si="32" ref="L134:L197">$B$500*G134</f>
        <v>202881.38387958164</v>
      </c>
      <c r="M134" s="45">
        <f aca="true" t="shared" si="33" ref="M134:M197">$G$500*K134</f>
        <v>18038.07743051709</v>
      </c>
      <c r="N134" s="44">
        <f t="shared" si="26"/>
        <v>220919.46131009873</v>
      </c>
      <c r="O134" s="41"/>
      <c r="P134" s="41"/>
      <c r="Q134" s="41"/>
    </row>
    <row r="135" spans="1:17" s="70" customFormat="1" ht="12.75">
      <c r="A135" s="35" t="s">
        <v>483</v>
      </c>
      <c r="B135" s="36" t="s">
        <v>508</v>
      </c>
      <c r="C135" s="70">
        <v>1571</v>
      </c>
      <c r="D135" s="37">
        <v>2415831.74</v>
      </c>
      <c r="E135" s="38">
        <v>88200</v>
      </c>
      <c r="F135" s="39">
        <f t="shared" si="27"/>
        <v>43030.29096984128</v>
      </c>
      <c r="G135" s="40">
        <f t="shared" si="30"/>
        <v>0.002630128813965289</v>
      </c>
      <c r="H135" s="41">
        <f t="shared" si="28"/>
        <v>27.39038253968254</v>
      </c>
      <c r="I135" s="35">
        <f t="shared" si="21"/>
        <v>25277.99096984127</v>
      </c>
      <c r="J135" s="41">
        <f t="shared" si="29"/>
        <v>25277.99096984127</v>
      </c>
      <c r="K135" s="41">
        <f t="shared" si="31"/>
        <v>0.012892361972699011</v>
      </c>
      <c r="L135" s="42">
        <f t="shared" si="32"/>
        <v>548403.1670154135</v>
      </c>
      <c r="M135" s="45">
        <f t="shared" si="33"/>
        <v>723609.9227507267</v>
      </c>
      <c r="N135" s="44">
        <f t="shared" si="26"/>
        <v>1272013.08976614</v>
      </c>
      <c r="O135" s="41"/>
      <c r="P135" s="41"/>
      <c r="Q135" s="41"/>
    </row>
    <row r="136" spans="1:17" s="70" customFormat="1" ht="12.75">
      <c r="A136" s="35" t="s">
        <v>478</v>
      </c>
      <c r="B136" s="36" t="s">
        <v>127</v>
      </c>
      <c r="C136" s="70">
        <v>442</v>
      </c>
      <c r="D136" s="37">
        <v>1099269.2</v>
      </c>
      <c r="E136" s="38">
        <v>97650</v>
      </c>
      <c r="F136" s="39">
        <f t="shared" si="27"/>
        <v>4975.698785458269</v>
      </c>
      <c r="G136" s="40">
        <f t="shared" si="30"/>
        <v>0.0003041282884751583</v>
      </c>
      <c r="H136" s="41">
        <f t="shared" si="28"/>
        <v>11.257237071172554</v>
      </c>
      <c r="I136" s="35">
        <f t="shared" si="21"/>
        <v>-18.90121454173144</v>
      </c>
      <c r="J136" s="41">
        <f t="shared" si="29"/>
        <v>0</v>
      </c>
      <c r="K136" s="41">
        <f t="shared" si="31"/>
        <v>0</v>
      </c>
      <c r="L136" s="42">
        <f t="shared" si="32"/>
        <v>63413.212194463726</v>
      </c>
      <c r="M136" s="45">
        <f t="shared" si="33"/>
        <v>0</v>
      </c>
      <c r="N136" s="44">
        <f t="shared" si="26"/>
        <v>63413.212194463726</v>
      </c>
      <c r="O136" s="41"/>
      <c r="P136" s="41"/>
      <c r="Q136" s="41"/>
    </row>
    <row r="137" spans="1:17" s="70" customFormat="1" ht="12.75">
      <c r="A137" s="35" t="s">
        <v>475</v>
      </c>
      <c r="B137" s="36" t="s">
        <v>27</v>
      </c>
      <c r="C137" s="70">
        <v>1355</v>
      </c>
      <c r="D137" s="37">
        <v>3142995</v>
      </c>
      <c r="E137" s="38">
        <v>316350</v>
      </c>
      <c r="F137" s="39">
        <f t="shared" si="27"/>
        <v>13462.172356567093</v>
      </c>
      <c r="G137" s="40">
        <f t="shared" si="30"/>
        <v>0.0008228447127719878</v>
      </c>
      <c r="H137" s="41">
        <f t="shared" si="28"/>
        <v>9.935182550972025</v>
      </c>
      <c r="I137" s="35">
        <f aca="true" t="shared" si="34" ref="I137:I200">(H137-11.3)*C137</f>
        <v>-1849.3276434329075</v>
      </c>
      <c r="J137" s="41">
        <f t="shared" si="29"/>
        <v>0</v>
      </c>
      <c r="K137" s="41">
        <f t="shared" si="31"/>
        <v>0</v>
      </c>
      <c r="L137" s="42">
        <f t="shared" si="32"/>
        <v>171569.78930082233</v>
      </c>
      <c r="M137" s="45">
        <f t="shared" si="33"/>
        <v>0</v>
      </c>
      <c r="N137" s="44">
        <f t="shared" si="26"/>
        <v>171569.78930082233</v>
      </c>
      <c r="O137" s="41"/>
      <c r="P137" s="41"/>
      <c r="Q137" s="41"/>
    </row>
    <row r="138" spans="1:17" s="70" customFormat="1" ht="12.75">
      <c r="A138" s="35" t="s">
        <v>488</v>
      </c>
      <c r="B138" s="36" t="s">
        <v>406</v>
      </c>
      <c r="C138" s="70">
        <v>1284</v>
      </c>
      <c r="D138" s="37">
        <v>3210491.86</v>
      </c>
      <c r="E138" s="38">
        <v>214000</v>
      </c>
      <c r="F138" s="39">
        <f t="shared" si="27"/>
        <v>19262.95116</v>
      </c>
      <c r="G138" s="40">
        <f t="shared" si="30"/>
        <v>0.0011774041435934303</v>
      </c>
      <c r="H138" s="41">
        <f t="shared" si="28"/>
        <v>15.002298411214953</v>
      </c>
      <c r="I138" s="35">
        <f t="shared" si="34"/>
        <v>4753.751159999999</v>
      </c>
      <c r="J138" s="41">
        <f t="shared" si="29"/>
        <v>4753.751159999999</v>
      </c>
      <c r="K138" s="41">
        <f t="shared" si="31"/>
        <v>0.0024245234028281103</v>
      </c>
      <c r="L138" s="42">
        <f t="shared" si="32"/>
        <v>245498.30326760162</v>
      </c>
      <c r="M138" s="45">
        <f t="shared" si="33"/>
        <v>136081.2856436184</v>
      </c>
      <c r="N138" s="44">
        <f t="shared" si="26"/>
        <v>381579.58891122</v>
      </c>
      <c r="O138" s="41"/>
      <c r="P138" s="41"/>
      <c r="Q138" s="41"/>
    </row>
    <row r="139" spans="1:17" s="70" customFormat="1" ht="12.75">
      <c r="A139" s="35" t="s">
        <v>483</v>
      </c>
      <c r="B139" s="36" t="s">
        <v>264</v>
      </c>
      <c r="C139" s="70">
        <v>2209</v>
      </c>
      <c r="D139" s="37">
        <v>3109430.41</v>
      </c>
      <c r="E139" s="38">
        <v>259200</v>
      </c>
      <c r="F139" s="39">
        <f t="shared" si="27"/>
        <v>26499.736788927472</v>
      </c>
      <c r="G139" s="40">
        <f t="shared" si="30"/>
        <v>0.0016197362304592206</v>
      </c>
      <c r="H139" s="41">
        <f t="shared" si="28"/>
        <v>11.996259297839506</v>
      </c>
      <c r="I139" s="35">
        <f t="shared" si="34"/>
        <v>1538.0367889274676</v>
      </c>
      <c r="J139" s="41">
        <f t="shared" si="29"/>
        <v>1538.0367889274676</v>
      </c>
      <c r="K139" s="41">
        <f t="shared" si="31"/>
        <v>0.0007844344526366088</v>
      </c>
      <c r="L139" s="42">
        <f t="shared" si="32"/>
        <v>337728.12715368666</v>
      </c>
      <c r="M139" s="45">
        <f t="shared" si="33"/>
        <v>44027.97213399626</v>
      </c>
      <c r="N139" s="44">
        <f t="shared" si="26"/>
        <v>381756.0992876829</v>
      </c>
      <c r="O139" s="41"/>
      <c r="P139" s="41"/>
      <c r="Q139" s="41"/>
    </row>
    <row r="140" spans="1:17" s="70" customFormat="1" ht="12.75">
      <c r="A140" s="35" t="s">
        <v>481</v>
      </c>
      <c r="B140" s="36" t="s">
        <v>205</v>
      </c>
      <c r="C140" s="70">
        <v>1220</v>
      </c>
      <c r="D140" s="37">
        <v>3367798.4699999997</v>
      </c>
      <c r="E140" s="38">
        <v>323500</v>
      </c>
      <c r="F140" s="39">
        <f t="shared" si="27"/>
        <v>12700.816486553322</v>
      </c>
      <c r="G140" s="40">
        <f t="shared" si="30"/>
        <v>0.0007763085642526041</v>
      </c>
      <c r="H140" s="41">
        <f t="shared" si="28"/>
        <v>10.410505316846985</v>
      </c>
      <c r="I140" s="35">
        <f t="shared" si="34"/>
        <v>-1085.1835134466794</v>
      </c>
      <c r="J140" s="41">
        <f t="shared" si="29"/>
        <v>0</v>
      </c>
      <c r="K140" s="41">
        <f t="shared" si="31"/>
        <v>0</v>
      </c>
      <c r="L140" s="42">
        <f t="shared" si="32"/>
        <v>161866.62529865553</v>
      </c>
      <c r="M140" s="45">
        <f t="shared" si="33"/>
        <v>0</v>
      </c>
      <c r="N140" s="44">
        <f t="shared" si="26"/>
        <v>161866.62529865553</v>
      </c>
      <c r="O140" s="41"/>
      <c r="P140" s="41"/>
      <c r="Q140" s="41"/>
    </row>
    <row r="141" spans="1:17" s="70" customFormat="1" ht="12.75">
      <c r="A141" s="35" t="s">
        <v>483</v>
      </c>
      <c r="B141" s="36" t="s">
        <v>265</v>
      </c>
      <c r="C141" s="70">
        <v>138</v>
      </c>
      <c r="D141" s="37">
        <v>170523.56</v>
      </c>
      <c r="E141" s="38">
        <v>11850</v>
      </c>
      <c r="F141" s="39">
        <f t="shared" si="27"/>
        <v>1985.8439898734177</v>
      </c>
      <c r="G141" s="40">
        <f t="shared" si="30"/>
        <v>0.00012138020403967385</v>
      </c>
      <c r="H141" s="41">
        <f t="shared" si="28"/>
        <v>14.390173839662447</v>
      </c>
      <c r="I141" s="35">
        <f t="shared" si="34"/>
        <v>426.4439898734176</v>
      </c>
      <c r="J141" s="41">
        <f t="shared" si="29"/>
        <v>426.4439898734176</v>
      </c>
      <c r="K141" s="41">
        <f t="shared" si="31"/>
        <v>0.00021749633050702108</v>
      </c>
      <c r="L141" s="42">
        <f t="shared" si="32"/>
        <v>25308.755964685126</v>
      </c>
      <c r="M141" s="45">
        <f t="shared" si="33"/>
        <v>12207.421979775834</v>
      </c>
      <c r="N141" s="44">
        <f t="shared" si="26"/>
        <v>37516.17794446096</v>
      </c>
      <c r="O141" s="41"/>
      <c r="P141" s="41"/>
      <c r="Q141" s="41"/>
    </row>
    <row r="142" spans="1:17" s="70" customFormat="1" ht="12.75">
      <c r="A142" s="35" t="s">
        <v>489</v>
      </c>
      <c r="B142" s="36" t="s">
        <v>438</v>
      </c>
      <c r="C142" s="70">
        <v>7094</v>
      </c>
      <c r="D142" s="37">
        <v>14287682.68</v>
      </c>
      <c r="E142" s="38">
        <v>1305750</v>
      </c>
      <c r="F142" s="39">
        <f t="shared" si="27"/>
        <v>77623.45083815431</v>
      </c>
      <c r="G142" s="40">
        <f t="shared" si="30"/>
        <v>0.004744557150030371</v>
      </c>
      <c r="H142" s="41">
        <f t="shared" si="28"/>
        <v>10.942127267853724</v>
      </c>
      <c r="I142" s="35">
        <f t="shared" si="34"/>
        <v>-2538.749161845685</v>
      </c>
      <c r="J142" s="41">
        <f t="shared" si="29"/>
        <v>0</v>
      </c>
      <c r="K142" s="41">
        <f t="shared" si="31"/>
        <v>0</v>
      </c>
      <c r="L142" s="42">
        <f t="shared" si="32"/>
        <v>989278.6061833618</v>
      </c>
      <c r="M142" s="45">
        <f t="shared" si="33"/>
        <v>0</v>
      </c>
      <c r="N142" s="44">
        <f t="shared" si="26"/>
        <v>989278.6061833618</v>
      </c>
      <c r="O142" s="41"/>
      <c r="P142" s="41"/>
      <c r="Q142" s="41"/>
    </row>
    <row r="143" spans="1:17" s="70" customFormat="1" ht="12.75">
      <c r="A143" s="35" t="s">
        <v>478</v>
      </c>
      <c r="B143" s="36" t="s">
        <v>128</v>
      </c>
      <c r="C143" s="70">
        <v>8610</v>
      </c>
      <c r="D143" s="37">
        <v>20090491.08</v>
      </c>
      <c r="E143" s="38">
        <v>1545700</v>
      </c>
      <c r="F143" s="39">
        <f t="shared" si="27"/>
        <v>111909.89726259946</v>
      </c>
      <c r="G143" s="40">
        <f t="shared" si="30"/>
        <v>0.006840238323383659</v>
      </c>
      <c r="H143" s="41">
        <f t="shared" si="28"/>
        <v>12.997665187293782</v>
      </c>
      <c r="I143" s="35">
        <f t="shared" si="34"/>
        <v>14616.897262599456</v>
      </c>
      <c r="J143" s="41">
        <f t="shared" si="29"/>
        <v>14616.897262599456</v>
      </c>
      <c r="K143" s="41">
        <f t="shared" si="31"/>
        <v>0.007454956790356382</v>
      </c>
      <c r="L143" s="42">
        <f t="shared" si="32"/>
        <v>1426245.110036389</v>
      </c>
      <c r="M143" s="45">
        <f t="shared" si="33"/>
        <v>418424.5461462524</v>
      </c>
      <c r="N143" s="44">
        <f t="shared" si="26"/>
        <v>1844669.6561826414</v>
      </c>
      <c r="O143" s="41"/>
      <c r="P143" s="41"/>
      <c r="Q143" s="41"/>
    </row>
    <row r="144" spans="1:17" s="70" customFormat="1" ht="12.75">
      <c r="A144" s="35" t="s">
        <v>486</v>
      </c>
      <c r="B144" s="36" t="s">
        <v>344</v>
      </c>
      <c r="C144" s="70">
        <v>931</v>
      </c>
      <c r="D144" s="37">
        <v>3382213.16</v>
      </c>
      <c r="E144" s="38">
        <v>346800</v>
      </c>
      <c r="F144" s="39">
        <f t="shared" si="27"/>
        <v>9079.70141856978</v>
      </c>
      <c r="G144" s="40">
        <f t="shared" si="30"/>
        <v>0.0005549761292555344</v>
      </c>
      <c r="H144" s="41">
        <f t="shared" si="28"/>
        <v>9.752633102652826</v>
      </c>
      <c r="I144" s="35">
        <f t="shared" si="34"/>
        <v>-1440.5985814302196</v>
      </c>
      <c r="J144" s="41">
        <f t="shared" si="29"/>
        <v>0</v>
      </c>
      <c r="K144" s="41">
        <f t="shared" si="31"/>
        <v>0</v>
      </c>
      <c r="L144" s="42">
        <f t="shared" si="32"/>
        <v>115717.01936637815</v>
      </c>
      <c r="M144" s="45">
        <f t="shared" si="33"/>
        <v>0</v>
      </c>
      <c r="N144" s="44">
        <f t="shared" si="26"/>
        <v>115717.01936637815</v>
      </c>
      <c r="O144" s="41"/>
      <c r="P144" s="41"/>
      <c r="Q144" s="41"/>
    </row>
    <row r="145" spans="1:17" s="70" customFormat="1" ht="12.75">
      <c r="A145" s="35" t="s">
        <v>483</v>
      </c>
      <c r="B145" s="36" t="s">
        <v>266</v>
      </c>
      <c r="C145" s="70">
        <v>1453</v>
      </c>
      <c r="D145" s="37">
        <v>2588993.64</v>
      </c>
      <c r="E145" s="38">
        <v>218500</v>
      </c>
      <c r="F145" s="39">
        <f t="shared" si="27"/>
        <v>17216.511482471396</v>
      </c>
      <c r="G145" s="40">
        <f t="shared" si="30"/>
        <v>0.0010523201657583238</v>
      </c>
      <c r="H145" s="41">
        <f t="shared" si="28"/>
        <v>11.84894114416476</v>
      </c>
      <c r="I145" s="35">
        <f t="shared" si="34"/>
        <v>797.6114824713953</v>
      </c>
      <c r="J145" s="41">
        <f t="shared" si="29"/>
        <v>797.6114824713953</v>
      </c>
      <c r="K145" s="41">
        <f t="shared" si="31"/>
        <v>0.0004068003647074201</v>
      </c>
      <c r="L145" s="42">
        <f t="shared" si="32"/>
        <v>219417.28045859348</v>
      </c>
      <c r="M145" s="45">
        <f t="shared" si="33"/>
        <v>22832.494239942487</v>
      </c>
      <c r="N145" s="44">
        <f t="shared" si="26"/>
        <v>242249.77469853597</v>
      </c>
      <c r="O145" s="41"/>
      <c r="P145" s="41"/>
      <c r="Q145" s="41"/>
    </row>
    <row r="146" spans="1:17" s="70" customFormat="1" ht="12.75">
      <c r="A146" s="35" t="s">
        <v>483</v>
      </c>
      <c r="B146" s="36" t="s">
        <v>267</v>
      </c>
      <c r="C146" s="70">
        <v>1248</v>
      </c>
      <c r="D146" s="37">
        <v>1105418.16</v>
      </c>
      <c r="E146" s="38">
        <v>112300</v>
      </c>
      <c r="F146" s="39">
        <f t="shared" si="27"/>
        <v>12284.611430810328</v>
      </c>
      <c r="G146" s="40">
        <f t="shared" si="30"/>
        <v>0.0007508689754198234</v>
      </c>
      <c r="H146" s="41">
        <f t="shared" si="28"/>
        <v>9.843438646482635</v>
      </c>
      <c r="I146" s="35">
        <f t="shared" si="34"/>
        <v>-1817.788569189672</v>
      </c>
      <c r="J146" s="41">
        <f t="shared" si="29"/>
        <v>0</v>
      </c>
      <c r="K146" s="41">
        <f t="shared" si="31"/>
        <v>0</v>
      </c>
      <c r="L146" s="42">
        <f t="shared" si="32"/>
        <v>156562.264915472</v>
      </c>
      <c r="M146" s="45">
        <f t="shared" si="33"/>
        <v>0</v>
      </c>
      <c r="N146" s="44">
        <f t="shared" si="26"/>
        <v>156562.264915472</v>
      </c>
      <c r="O146" s="41"/>
      <c r="P146" s="41"/>
      <c r="Q146" s="41"/>
    </row>
    <row r="147" spans="1:17" s="70" customFormat="1" ht="12.75">
      <c r="A147" s="35" t="s">
        <v>477</v>
      </c>
      <c r="B147" s="36" t="s">
        <v>103</v>
      </c>
      <c r="C147" s="70">
        <v>646</v>
      </c>
      <c r="D147" s="37">
        <v>2210965.37</v>
      </c>
      <c r="E147" s="38">
        <v>256750</v>
      </c>
      <c r="F147" s="39">
        <f t="shared" si="27"/>
        <v>5562.935263953262</v>
      </c>
      <c r="G147" s="40">
        <f t="shared" si="30"/>
        <v>0.00034002178461218623</v>
      </c>
      <c r="H147" s="41">
        <f t="shared" si="28"/>
        <v>8.611354897760467</v>
      </c>
      <c r="I147" s="35">
        <f t="shared" si="34"/>
        <v>-1736.8647360467387</v>
      </c>
      <c r="J147" s="41">
        <f t="shared" si="29"/>
        <v>0</v>
      </c>
      <c r="K147" s="41">
        <f t="shared" si="31"/>
        <v>0</v>
      </c>
      <c r="L147" s="42">
        <f t="shared" si="32"/>
        <v>70897.29694813976</v>
      </c>
      <c r="M147" s="45">
        <f t="shared" si="33"/>
        <v>0</v>
      </c>
      <c r="N147" s="44">
        <f t="shared" si="26"/>
        <v>70897.29694813976</v>
      </c>
      <c r="O147" s="41"/>
      <c r="P147" s="41"/>
      <c r="Q147" s="41"/>
    </row>
    <row r="148" spans="1:17" s="70" customFormat="1" ht="12.75">
      <c r="A148" s="35" t="s">
        <v>483</v>
      </c>
      <c r="B148" s="36" t="s">
        <v>268</v>
      </c>
      <c r="C148" s="70">
        <v>981</v>
      </c>
      <c r="D148" s="37">
        <v>801913.17</v>
      </c>
      <c r="E148" s="38">
        <v>100750</v>
      </c>
      <c r="F148" s="39">
        <f t="shared" si="27"/>
        <v>7808.206647841192</v>
      </c>
      <c r="G148" s="40">
        <f t="shared" si="30"/>
        <v>0.00047725889895273906</v>
      </c>
      <c r="H148" s="41">
        <f t="shared" si="28"/>
        <v>7.959435930521092</v>
      </c>
      <c r="I148" s="35">
        <f t="shared" si="34"/>
        <v>-3277.093352158809</v>
      </c>
      <c r="J148" s="41">
        <f t="shared" si="29"/>
        <v>0</v>
      </c>
      <c r="K148" s="41">
        <f t="shared" si="31"/>
        <v>0</v>
      </c>
      <c r="L148" s="42">
        <f t="shared" si="32"/>
        <v>99512.34718324541</v>
      </c>
      <c r="M148" s="45">
        <f t="shared" si="33"/>
        <v>0</v>
      </c>
      <c r="N148" s="44">
        <f t="shared" si="26"/>
        <v>99512.34718324541</v>
      </c>
      <c r="O148" s="41"/>
      <c r="P148" s="41"/>
      <c r="Q148" s="41"/>
    </row>
    <row r="149" spans="1:17" s="70" customFormat="1" ht="12.75">
      <c r="A149" s="35" t="s">
        <v>486</v>
      </c>
      <c r="B149" s="36" t="s">
        <v>345</v>
      </c>
      <c r="C149" s="70">
        <v>6512</v>
      </c>
      <c r="D149" s="37">
        <v>7655890.6</v>
      </c>
      <c r="E149" s="38">
        <v>604350</v>
      </c>
      <c r="F149" s="39">
        <f t="shared" si="27"/>
        <v>82493.8522167618</v>
      </c>
      <c r="G149" s="40">
        <f t="shared" si="30"/>
        <v>0.005042249373641637</v>
      </c>
      <c r="H149" s="41">
        <f t="shared" si="28"/>
        <v>12.667974849011333</v>
      </c>
      <c r="I149" s="35">
        <f t="shared" si="34"/>
        <v>8908.252216761797</v>
      </c>
      <c r="J149" s="41">
        <f t="shared" si="29"/>
        <v>8908.252216761797</v>
      </c>
      <c r="K149" s="41">
        <f t="shared" si="31"/>
        <v>0.004543415347351579</v>
      </c>
      <c r="L149" s="42">
        <f t="shared" si="32"/>
        <v>1051349.8467087066</v>
      </c>
      <c r="M149" s="45">
        <f t="shared" si="33"/>
        <v>255008.38678618576</v>
      </c>
      <c r="N149" s="44">
        <f t="shared" si="26"/>
        <v>1306358.2334948923</v>
      </c>
      <c r="O149" s="41"/>
      <c r="P149" s="41"/>
      <c r="Q149" s="41"/>
    </row>
    <row r="150" spans="1:17" s="70" customFormat="1" ht="12.75">
      <c r="A150" s="35" t="s">
        <v>476</v>
      </c>
      <c r="B150" s="36" t="s">
        <v>78</v>
      </c>
      <c r="C150" s="70">
        <v>12718</v>
      </c>
      <c r="D150" s="37">
        <v>45330349.17</v>
      </c>
      <c r="E150" s="38">
        <v>4032000</v>
      </c>
      <c r="F150" s="39">
        <f t="shared" si="27"/>
        <v>142983.97339882443</v>
      </c>
      <c r="G150" s="40">
        <f t="shared" si="30"/>
        <v>0.00873957065814565</v>
      </c>
      <c r="H150" s="41">
        <f t="shared" si="28"/>
        <v>11.242646123511905</v>
      </c>
      <c r="I150" s="35">
        <f t="shared" si="34"/>
        <v>-729.4266011755976</v>
      </c>
      <c r="J150" s="41">
        <f t="shared" si="29"/>
        <v>0</v>
      </c>
      <c r="K150" s="41">
        <f t="shared" si="31"/>
        <v>0</v>
      </c>
      <c r="L150" s="42">
        <f t="shared" si="32"/>
        <v>1822271.2902248402</v>
      </c>
      <c r="M150" s="45">
        <f t="shared" si="33"/>
        <v>0</v>
      </c>
      <c r="N150" s="44">
        <f t="shared" si="26"/>
        <v>1822271.2902248402</v>
      </c>
      <c r="O150" s="41"/>
      <c r="P150" s="41"/>
      <c r="Q150" s="41"/>
    </row>
    <row r="151" spans="1:17" s="70" customFormat="1" ht="12.75">
      <c r="A151" s="35" t="s">
        <v>479</v>
      </c>
      <c r="B151" s="36" t="s">
        <v>160</v>
      </c>
      <c r="C151" s="70">
        <v>3031</v>
      </c>
      <c r="D151" s="37">
        <v>4538982.9</v>
      </c>
      <c r="E151" s="38">
        <v>369300</v>
      </c>
      <c r="F151" s="39">
        <f t="shared" si="27"/>
        <v>37253.336501218524</v>
      </c>
      <c r="G151" s="40">
        <f t="shared" si="30"/>
        <v>0.002277025591504177</v>
      </c>
      <c r="H151" s="41">
        <f t="shared" si="28"/>
        <v>12.290774167343624</v>
      </c>
      <c r="I151" s="35">
        <f t="shared" si="34"/>
        <v>3003.0365012185225</v>
      </c>
      <c r="J151" s="41">
        <f t="shared" si="29"/>
        <v>3003.0365012185225</v>
      </c>
      <c r="K151" s="41">
        <f t="shared" si="31"/>
        <v>0.00153161830135664</v>
      </c>
      <c r="L151" s="42">
        <f t="shared" si="32"/>
        <v>474778.28428996325</v>
      </c>
      <c r="M151" s="45">
        <f t="shared" si="33"/>
        <v>85965.17869070166</v>
      </c>
      <c r="N151" s="44">
        <f t="shared" si="26"/>
        <v>560743.4629806649</v>
      </c>
      <c r="O151" s="41"/>
      <c r="P151" s="41"/>
      <c r="Q151" s="41"/>
    </row>
    <row r="152" spans="1:17" s="70" customFormat="1" ht="12.75">
      <c r="A152" s="35" t="s">
        <v>477</v>
      </c>
      <c r="B152" s="36" t="s">
        <v>104</v>
      </c>
      <c r="C152" s="70">
        <v>8059</v>
      </c>
      <c r="D152" s="37">
        <v>9509775.91</v>
      </c>
      <c r="E152" s="38">
        <v>761000</v>
      </c>
      <c r="F152" s="39">
        <f t="shared" si="27"/>
        <v>100708.65185110382</v>
      </c>
      <c r="G152" s="40">
        <f t="shared" si="30"/>
        <v>0.006155587635575868</v>
      </c>
      <c r="H152" s="41">
        <f t="shared" si="28"/>
        <v>12.49642038107753</v>
      </c>
      <c r="I152" s="35">
        <f t="shared" si="34"/>
        <v>9641.951851103802</v>
      </c>
      <c r="J152" s="41">
        <f t="shared" si="29"/>
        <v>9641.951851103802</v>
      </c>
      <c r="K152" s="41">
        <f t="shared" si="31"/>
        <v>0.0049176191864327605</v>
      </c>
      <c r="L152" s="42">
        <f t="shared" si="32"/>
        <v>1283489.8945885918</v>
      </c>
      <c r="M152" s="45">
        <f t="shared" si="33"/>
        <v>276011.3350173912</v>
      </c>
      <c r="N152" s="44">
        <f t="shared" si="26"/>
        <v>1559501.229605983</v>
      </c>
      <c r="O152" s="41"/>
      <c r="P152" s="41"/>
      <c r="Q152" s="41"/>
    </row>
    <row r="153" spans="1:17" s="70" customFormat="1" ht="12.75">
      <c r="A153" s="35" t="s">
        <v>479</v>
      </c>
      <c r="B153" s="36" t="s">
        <v>161</v>
      </c>
      <c r="C153" s="70">
        <v>1198</v>
      </c>
      <c r="D153" s="37">
        <v>3092812.92</v>
      </c>
      <c r="E153" s="38">
        <v>264400</v>
      </c>
      <c r="F153" s="39">
        <f t="shared" si="27"/>
        <v>14013.577451437215</v>
      </c>
      <c r="G153" s="40">
        <f t="shared" si="30"/>
        <v>0.0008565480969578308</v>
      </c>
      <c r="H153" s="41">
        <f t="shared" si="28"/>
        <v>11.697477004538577</v>
      </c>
      <c r="I153" s="35">
        <f t="shared" si="34"/>
        <v>476.1774514372141</v>
      </c>
      <c r="J153" s="41">
        <f t="shared" si="29"/>
        <v>476.1774514372141</v>
      </c>
      <c r="K153" s="41">
        <f t="shared" si="31"/>
        <v>0.00024286154997405708</v>
      </c>
      <c r="L153" s="42">
        <f t="shared" si="32"/>
        <v>178597.21796838928</v>
      </c>
      <c r="M153" s="45">
        <f t="shared" si="33"/>
        <v>13631.09628693265</v>
      </c>
      <c r="N153" s="44">
        <f t="shared" si="26"/>
        <v>192228.31425532192</v>
      </c>
      <c r="O153" s="41"/>
      <c r="P153" s="41"/>
      <c r="Q153" s="41"/>
    </row>
    <row r="154" spans="1:17" s="70" customFormat="1" ht="12.75">
      <c r="A154" s="35" t="s">
        <v>475</v>
      </c>
      <c r="B154" s="36" t="s">
        <v>28</v>
      </c>
      <c r="C154" s="70">
        <v>3336</v>
      </c>
      <c r="D154" s="37">
        <v>4918500.7</v>
      </c>
      <c r="E154" s="38">
        <v>205250</v>
      </c>
      <c r="F154" s="39">
        <f t="shared" si="27"/>
        <v>79942.11125554203</v>
      </c>
      <c r="G154" s="40">
        <f t="shared" si="30"/>
        <v>0.004886280002377485</v>
      </c>
      <c r="H154" s="41">
        <f t="shared" si="28"/>
        <v>23.963462606577345</v>
      </c>
      <c r="I154" s="35">
        <f t="shared" si="34"/>
        <v>42245.311255542016</v>
      </c>
      <c r="J154" s="41">
        <f t="shared" si="29"/>
        <v>42245.311255542016</v>
      </c>
      <c r="K154" s="41">
        <f t="shared" si="31"/>
        <v>0.021546089046617117</v>
      </c>
      <c r="L154" s="42">
        <f t="shared" si="32"/>
        <v>1018828.9691362849</v>
      </c>
      <c r="M154" s="45">
        <f t="shared" si="33"/>
        <v>1209317.8785717052</v>
      </c>
      <c r="N154" s="44">
        <f t="shared" si="26"/>
        <v>2228146.84770799</v>
      </c>
      <c r="O154" s="41"/>
      <c r="P154" s="41"/>
      <c r="Q154" s="41"/>
    </row>
    <row r="155" spans="1:17" s="70" customFormat="1" ht="12.75">
      <c r="A155" s="35" t="s">
        <v>475</v>
      </c>
      <c r="B155" s="36" t="s">
        <v>29</v>
      </c>
      <c r="C155" s="70">
        <v>4105</v>
      </c>
      <c r="D155" s="37">
        <v>4895413</v>
      </c>
      <c r="E155" s="38">
        <v>323000</v>
      </c>
      <c r="F155" s="39">
        <f t="shared" si="27"/>
        <v>62215.6977244582</v>
      </c>
      <c r="G155" s="40">
        <f t="shared" si="30"/>
        <v>0.0038027932318826186</v>
      </c>
      <c r="H155" s="41">
        <f t="shared" si="28"/>
        <v>15.156077399380806</v>
      </c>
      <c r="I155" s="35">
        <f t="shared" si="34"/>
        <v>15829.197724458203</v>
      </c>
      <c r="J155" s="41">
        <f t="shared" si="29"/>
        <v>15829.197724458203</v>
      </c>
      <c r="K155" s="41">
        <f t="shared" si="31"/>
        <v>0.008073258157446842</v>
      </c>
      <c r="L155" s="42">
        <f t="shared" si="32"/>
        <v>792913.1990782907</v>
      </c>
      <c r="M155" s="45">
        <f t="shared" si="33"/>
        <v>453127.9624344728</v>
      </c>
      <c r="N155" s="44">
        <f t="shared" si="26"/>
        <v>1246041.1615127635</v>
      </c>
      <c r="O155" s="41"/>
      <c r="P155" s="41"/>
      <c r="Q155" s="41"/>
    </row>
    <row r="156" spans="1:17" s="70" customFormat="1" ht="12.75">
      <c r="A156" s="35" t="s">
        <v>487</v>
      </c>
      <c r="B156" s="36" t="s">
        <v>369</v>
      </c>
      <c r="C156" s="70">
        <v>1256</v>
      </c>
      <c r="D156" s="37">
        <v>1380543.75</v>
      </c>
      <c r="E156" s="38">
        <v>140850</v>
      </c>
      <c r="F156" s="39">
        <f t="shared" si="27"/>
        <v>12310.70607028754</v>
      </c>
      <c r="G156" s="40">
        <f t="shared" si="30"/>
        <v>0.0007524639509970779</v>
      </c>
      <c r="H156" s="41">
        <f t="shared" si="28"/>
        <v>9.801517571884984</v>
      </c>
      <c r="I156" s="35">
        <f t="shared" si="34"/>
        <v>-1882.0939297124605</v>
      </c>
      <c r="J156" s="41">
        <f t="shared" si="29"/>
        <v>0</v>
      </c>
      <c r="K156" s="41">
        <f t="shared" si="31"/>
        <v>0</v>
      </c>
      <c r="L156" s="42">
        <f t="shared" si="32"/>
        <v>156894.83024582174</v>
      </c>
      <c r="M156" s="45">
        <f t="shared" si="33"/>
        <v>0</v>
      </c>
      <c r="N156" s="44">
        <f t="shared" si="26"/>
        <v>156894.83024582174</v>
      </c>
      <c r="O156" s="41"/>
      <c r="P156" s="41"/>
      <c r="Q156" s="41"/>
    </row>
    <row r="157" spans="1:17" s="70" customFormat="1" ht="12.75">
      <c r="A157" s="35" t="s">
        <v>478</v>
      </c>
      <c r="B157" s="36" t="s">
        <v>129</v>
      </c>
      <c r="C157" s="70">
        <v>1615</v>
      </c>
      <c r="D157" s="37">
        <v>2503566.34</v>
      </c>
      <c r="E157" s="38">
        <v>256300</v>
      </c>
      <c r="F157" s="39">
        <f t="shared" si="27"/>
        <v>15775.49605579399</v>
      </c>
      <c r="G157" s="40">
        <f t="shared" si="30"/>
        <v>0.000964241370341182</v>
      </c>
      <c r="H157" s="41">
        <f t="shared" si="28"/>
        <v>9.768109012875536</v>
      </c>
      <c r="I157" s="35">
        <f t="shared" si="34"/>
        <v>-2474.00394420601</v>
      </c>
      <c r="J157" s="41">
        <f t="shared" si="29"/>
        <v>0</v>
      </c>
      <c r="K157" s="41">
        <f t="shared" si="31"/>
        <v>0</v>
      </c>
      <c r="L157" s="42">
        <f t="shared" si="32"/>
        <v>201052.13799971895</v>
      </c>
      <c r="M157" s="45">
        <f t="shared" si="33"/>
        <v>0</v>
      </c>
      <c r="N157" s="44">
        <f t="shared" si="26"/>
        <v>201052.13799971895</v>
      </c>
      <c r="O157" s="41"/>
      <c r="P157" s="41"/>
      <c r="Q157" s="41"/>
    </row>
    <row r="158" spans="1:17" s="70" customFormat="1" ht="12.75">
      <c r="A158" s="35" t="s">
        <v>487</v>
      </c>
      <c r="B158" s="36" t="s">
        <v>370</v>
      </c>
      <c r="C158" s="70">
        <v>741</v>
      </c>
      <c r="D158" s="37">
        <v>1160031.9</v>
      </c>
      <c r="E158" s="38">
        <v>82150</v>
      </c>
      <c r="F158" s="39">
        <f t="shared" si="27"/>
        <v>10463.586584297018</v>
      </c>
      <c r="G158" s="40">
        <f t="shared" si="30"/>
        <v>0.0006395629672146216</v>
      </c>
      <c r="H158" s="41">
        <f t="shared" si="28"/>
        <v>14.12089957395009</v>
      </c>
      <c r="I158" s="35">
        <f t="shared" si="34"/>
        <v>2090.286584297017</v>
      </c>
      <c r="J158" s="41">
        <f t="shared" si="29"/>
        <v>2090.286584297017</v>
      </c>
      <c r="K158" s="41">
        <f t="shared" si="31"/>
        <v>0.001066094663281818</v>
      </c>
      <c r="L158" s="42">
        <f t="shared" si="32"/>
        <v>133354.06040340898</v>
      </c>
      <c r="M158" s="45">
        <f t="shared" si="33"/>
        <v>59836.72181838518</v>
      </c>
      <c r="N158" s="44">
        <f t="shared" si="26"/>
        <v>193190.78222179416</v>
      </c>
      <c r="O158" s="41"/>
      <c r="P158" s="41"/>
      <c r="Q158" s="41"/>
    </row>
    <row r="159" spans="1:17" s="70" customFormat="1" ht="12.75">
      <c r="A159" s="35" t="s">
        <v>476</v>
      </c>
      <c r="B159" s="36" t="s">
        <v>79</v>
      </c>
      <c r="C159" s="70">
        <v>8866</v>
      </c>
      <c r="D159" s="37">
        <v>27916741.58</v>
      </c>
      <c r="E159" s="38">
        <v>2593700</v>
      </c>
      <c r="F159" s="39">
        <f t="shared" si="27"/>
        <v>95427.31651628176</v>
      </c>
      <c r="G159" s="40">
        <f t="shared" si="30"/>
        <v>0.005832778007119857</v>
      </c>
      <c r="H159" s="41">
        <f t="shared" si="28"/>
        <v>10.763288576165323</v>
      </c>
      <c r="I159" s="35">
        <f t="shared" si="34"/>
        <v>-4758.483483718255</v>
      </c>
      <c r="J159" s="41">
        <f t="shared" si="29"/>
        <v>0</v>
      </c>
      <c r="K159" s="41">
        <f t="shared" si="31"/>
        <v>0</v>
      </c>
      <c r="L159" s="42">
        <f t="shared" si="32"/>
        <v>1216181.4716519038</v>
      </c>
      <c r="M159" s="45">
        <f t="shared" si="33"/>
        <v>0</v>
      </c>
      <c r="N159" s="44">
        <f t="shared" si="26"/>
        <v>1216181.4716519038</v>
      </c>
      <c r="O159" s="41"/>
      <c r="P159" s="41"/>
      <c r="Q159" s="41"/>
    </row>
    <row r="160" spans="1:17" s="70" customFormat="1" ht="12.75">
      <c r="A160" s="35" t="s">
        <v>478</v>
      </c>
      <c r="B160" s="36" t="s">
        <v>134</v>
      </c>
      <c r="C160" s="70">
        <v>30</v>
      </c>
      <c r="D160" s="37">
        <v>228788</v>
      </c>
      <c r="E160" s="38">
        <v>16150</v>
      </c>
      <c r="F160" s="39">
        <f t="shared" si="27"/>
        <v>424.9931888544892</v>
      </c>
      <c r="G160" s="40">
        <f t="shared" si="30"/>
        <v>2.5976743511416392E-05</v>
      </c>
      <c r="H160" s="41">
        <f t="shared" si="28"/>
        <v>14.166439628482973</v>
      </c>
      <c r="I160" s="35">
        <f t="shared" si="34"/>
        <v>85.99318885448916</v>
      </c>
      <c r="J160" s="41">
        <f t="shared" si="29"/>
        <v>85.99318885448916</v>
      </c>
      <c r="K160" s="41">
        <f t="shared" si="31"/>
        <v>4.385852179555954E-05</v>
      </c>
      <c r="L160" s="42">
        <f t="shared" si="32"/>
        <v>5416.361485706248</v>
      </c>
      <c r="M160" s="45">
        <f t="shared" si="33"/>
        <v>2461.648349282415</v>
      </c>
      <c r="N160" s="44">
        <f t="shared" si="26"/>
        <v>7878.009834988663</v>
      </c>
      <c r="O160" s="41"/>
      <c r="P160" s="41"/>
      <c r="Q160" s="41"/>
    </row>
    <row r="161" spans="1:17" s="70" customFormat="1" ht="12.75">
      <c r="A161" s="35" t="s">
        <v>475</v>
      </c>
      <c r="B161" s="36" t="s">
        <v>30</v>
      </c>
      <c r="C161" s="70">
        <v>1064</v>
      </c>
      <c r="D161" s="37">
        <v>1002789.29</v>
      </c>
      <c r="E161" s="38">
        <v>74250</v>
      </c>
      <c r="F161" s="39">
        <f t="shared" si="27"/>
        <v>14369.936761750843</v>
      </c>
      <c r="G161" s="40">
        <f t="shared" si="30"/>
        <v>0.0008783297505106172</v>
      </c>
      <c r="H161" s="41">
        <f t="shared" si="28"/>
        <v>13.505579663299663</v>
      </c>
      <c r="I161" s="35">
        <f t="shared" si="34"/>
        <v>2346.7367617508407</v>
      </c>
      <c r="J161" s="41">
        <f t="shared" si="29"/>
        <v>2346.7367617508407</v>
      </c>
      <c r="K161" s="41">
        <f t="shared" si="31"/>
        <v>0.001196890204732965</v>
      </c>
      <c r="L161" s="42">
        <f t="shared" si="32"/>
        <v>183138.86920910233</v>
      </c>
      <c r="M161" s="45">
        <f t="shared" si="33"/>
        <v>67177.88644330225</v>
      </c>
      <c r="N161" s="44">
        <f t="shared" si="26"/>
        <v>250316.75565240456</v>
      </c>
      <c r="O161" s="41"/>
      <c r="P161" s="41"/>
      <c r="Q161" s="41"/>
    </row>
    <row r="162" spans="1:17" s="70" customFormat="1" ht="12.75">
      <c r="A162" s="35" t="s">
        <v>480</v>
      </c>
      <c r="B162" s="36" t="s">
        <v>185</v>
      </c>
      <c r="C162" s="70">
        <v>1160</v>
      </c>
      <c r="D162" s="37">
        <v>3182898.13</v>
      </c>
      <c r="E162" s="38">
        <v>387750</v>
      </c>
      <c r="F162" s="39">
        <f t="shared" si="27"/>
        <v>9522.016327014828</v>
      </c>
      <c r="G162" s="40">
        <f t="shared" si="30"/>
        <v>0.0005820116235393889</v>
      </c>
      <c r="H162" s="41">
        <f t="shared" si="28"/>
        <v>8.208634764667956</v>
      </c>
      <c r="I162" s="35">
        <f t="shared" si="34"/>
        <v>-3585.9836729851722</v>
      </c>
      <c r="J162" s="41">
        <f t="shared" si="29"/>
        <v>0</v>
      </c>
      <c r="K162" s="41">
        <f t="shared" si="31"/>
        <v>0</v>
      </c>
      <c r="L162" s="42">
        <f t="shared" si="32"/>
        <v>121354.1389661365</v>
      </c>
      <c r="M162" s="45">
        <f t="shared" si="33"/>
        <v>0</v>
      </c>
      <c r="N162" s="44">
        <f t="shared" si="26"/>
        <v>121354.1389661365</v>
      </c>
      <c r="O162" s="41"/>
      <c r="P162" s="41"/>
      <c r="Q162" s="41"/>
    </row>
    <row r="163" spans="1:17" s="70" customFormat="1" ht="12.75">
      <c r="A163" s="35" t="s">
        <v>476</v>
      </c>
      <c r="B163" s="36" t="s">
        <v>80</v>
      </c>
      <c r="C163" s="70">
        <v>32</v>
      </c>
      <c r="D163" s="37">
        <v>3333782</v>
      </c>
      <c r="E163" s="38">
        <v>269650</v>
      </c>
      <c r="F163" s="39">
        <f t="shared" si="27"/>
        <v>395.62775449656965</v>
      </c>
      <c r="G163" s="40">
        <f t="shared" si="30"/>
        <v>2.4181848025036756E-05</v>
      </c>
      <c r="H163" s="41">
        <f t="shared" si="28"/>
        <v>12.363367328017802</v>
      </c>
      <c r="I163" s="35">
        <f t="shared" si="34"/>
        <v>34.02775449656963</v>
      </c>
      <c r="J163" s="41">
        <f t="shared" si="29"/>
        <v>34.02775449656963</v>
      </c>
      <c r="K163" s="41">
        <f t="shared" si="31"/>
        <v>1.7354944410389068E-05</v>
      </c>
      <c r="L163" s="42">
        <f t="shared" si="32"/>
        <v>5042.111234552863</v>
      </c>
      <c r="M163" s="45">
        <f t="shared" si="33"/>
        <v>974.0813987955174</v>
      </c>
      <c r="N163" s="44">
        <f t="shared" si="26"/>
        <v>6016.19263334838</v>
      </c>
      <c r="O163" s="41"/>
      <c r="P163" s="41"/>
      <c r="Q163" s="41"/>
    </row>
    <row r="164" spans="1:17" s="70" customFormat="1" ht="12.75">
      <c r="A164" s="35" t="s">
        <v>482</v>
      </c>
      <c r="B164" s="36" t="s">
        <v>223</v>
      </c>
      <c r="C164" s="70">
        <v>3479</v>
      </c>
      <c r="D164" s="37">
        <v>6512900.11</v>
      </c>
      <c r="E164" s="38">
        <v>629600</v>
      </c>
      <c r="F164" s="39">
        <f t="shared" si="27"/>
        <v>35988.531579876115</v>
      </c>
      <c r="G164" s="40">
        <f t="shared" si="30"/>
        <v>0.002199717263052499</v>
      </c>
      <c r="H164" s="41">
        <f t="shared" si="28"/>
        <v>10.344504621982212</v>
      </c>
      <c r="I164" s="35">
        <f t="shared" si="34"/>
        <v>-3324.168420123887</v>
      </c>
      <c r="J164" s="41">
        <f t="shared" si="29"/>
        <v>0</v>
      </c>
      <c r="K164" s="41">
        <f t="shared" si="31"/>
        <v>0</v>
      </c>
      <c r="L164" s="42">
        <f t="shared" si="32"/>
        <v>458658.8714557113</v>
      </c>
      <c r="M164" s="45">
        <f t="shared" si="33"/>
        <v>0</v>
      </c>
      <c r="N164" s="44">
        <f t="shared" si="26"/>
        <v>458658.8714557113</v>
      </c>
      <c r="O164" s="41"/>
      <c r="P164" s="41"/>
      <c r="Q164" s="41"/>
    </row>
    <row r="165" spans="1:17" s="70" customFormat="1" ht="12.75">
      <c r="A165" s="35" t="s">
        <v>479</v>
      </c>
      <c r="B165" s="36" t="s">
        <v>162</v>
      </c>
      <c r="C165" s="70">
        <v>6109</v>
      </c>
      <c r="D165" s="37">
        <v>7341247.47</v>
      </c>
      <c r="E165" s="38">
        <v>586550</v>
      </c>
      <c r="F165" s="39">
        <f t="shared" si="27"/>
        <v>76460.11558133151</v>
      </c>
      <c r="G165" s="40">
        <f t="shared" si="30"/>
        <v>0.004673450924385375</v>
      </c>
      <c r="H165" s="41">
        <f t="shared" si="28"/>
        <v>12.515978978774188</v>
      </c>
      <c r="I165" s="35">
        <f t="shared" si="34"/>
        <v>7428.415581331507</v>
      </c>
      <c r="J165" s="41">
        <f t="shared" si="29"/>
        <v>7428.415581331507</v>
      </c>
      <c r="K165" s="41">
        <f t="shared" si="31"/>
        <v>0.0037886643235383877</v>
      </c>
      <c r="L165" s="42">
        <f t="shared" si="32"/>
        <v>974452.3820337399</v>
      </c>
      <c r="M165" s="45">
        <f t="shared" si="33"/>
        <v>212646.45720384718</v>
      </c>
      <c r="N165" s="44">
        <f t="shared" si="26"/>
        <v>1187098.839237587</v>
      </c>
      <c r="O165" s="41"/>
      <c r="P165" s="41"/>
      <c r="Q165" s="41"/>
    </row>
    <row r="166" spans="1:17" s="70" customFormat="1" ht="12.75">
      <c r="A166" s="35" t="s">
        <v>475</v>
      </c>
      <c r="B166" s="36" t="s">
        <v>31</v>
      </c>
      <c r="C166" s="70">
        <v>83</v>
      </c>
      <c r="D166" s="37">
        <v>7183.37</v>
      </c>
      <c r="E166" s="38">
        <v>9950</v>
      </c>
      <c r="F166" s="39">
        <f t="shared" si="27"/>
        <v>59.92157889447236</v>
      </c>
      <c r="G166" s="40">
        <f t="shared" si="30"/>
        <v>3.6625704283316263E-06</v>
      </c>
      <c r="H166" s="41">
        <f t="shared" si="28"/>
        <v>0.7219467336683417</v>
      </c>
      <c r="I166" s="35">
        <f t="shared" si="34"/>
        <v>-877.9784211055278</v>
      </c>
      <c r="J166" s="41">
        <f t="shared" si="29"/>
        <v>0</v>
      </c>
      <c r="K166" s="41">
        <f t="shared" si="31"/>
        <v>0</v>
      </c>
      <c r="L166" s="42">
        <f t="shared" si="32"/>
        <v>763.6756084527544</v>
      </c>
      <c r="M166" s="45">
        <f t="shared" si="33"/>
        <v>0</v>
      </c>
      <c r="N166" s="44">
        <f t="shared" si="26"/>
        <v>763.6756084527544</v>
      </c>
      <c r="O166" s="41"/>
      <c r="P166" s="41"/>
      <c r="Q166" s="41"/>
    </row>
    <row r="167" spans="1:17" s="70" customFormat="1" ht="12.75">
      <c r="A167" s="35" t="s">
        <v>483</v>
      </c>
      <c r="B167" s="36" t="s">
        <v>269</v>
      </c>
      <c r="C167" s="70">
        <v>1036</v>
      </c>
      <c r="D167" s="37">
        <v>895612.74</v>
      </c>
      <c r="E167" s="38">
        <v>94250</v>
      </c>
      <c r="F167" s="39">
        <f t="shared" si="27"/>
        <v>9844.61324816976</v>
      </c>
      <c r="G167" s="40">
        <f t="shared" si="30"/>
        <v>0.0006017296277290596</v>
      </c>
      <c r="H167" s="41">
        <f t="shared" si="28"/>
        <v>9.502522440318302</v>
      </c>
      <c r="I167" s="35">
        <f t="shared" si="34"/>
        <v>-1862.1867518302402</v>
      </c>
      <c r="J167" s="41">
        <f t="shared" si="29"/>
        <v>0</v>
      </c>
      <c r="K167" s="41">
        <f t="shared" si="31"/>
        <v>0</v>
      </c>
      <c r="L167" s="42">
        <f t="shared" si="32"/>
        <v>125465.50259495278</v>
      </c>
      <c r="M167" s="45">
        <f t="shared" si="33"/>
        <v>0</v>
      </c>
      <c r="N167" s="44">
        <f t="shared" si="26"/>
        <v>125465.50259495278</v>
      </c>
      <c r="O167" s="41"/>
      <c r="P167" s="41"/>
      <c r="Q167" s="41"/>
    </row>
    <row r="168" spans="1:17" s="70" customFormat="1" ht="12.75">
      <c r="A168" s="35" t="s">
        <v>485</v>
      </c>
      <c r="B168" s="36" t="s">
        <v>328</v>
      </c>
      <c r="C168" s="70">
        <v>1112</v>
      </c>
      <c r="D168" s="37">
        <v>4370279</v>
      </c>
      <c r="E168" s="38">
        <v>797650</v>
      </c>
      <c r="F168" s="39">
        <f t="shared" si="27"/>
        <v>6092.584777784743</v>
      </c>
      <c r="G168" s="40">
        <f t="shared" si="30"/>
        <v>0.00037239540831385335</v>
      </c>
      <c r="H168" s="41">
        <f t="shared" si="28"/>
        <v>5.478943145489876</v>
      </c>
      <c r="I168" s="35">
        <f t="shared" si="34"/>
        <v>-6473.015222215258</v>
      </c>
      <c r="J168" s="41">
        <f t="shared" si="29"/>
        <v>0</v>
      </c>
      <c r="K168" s="41">
        <f t="shared" si="31"/>
        <v>0</v>
      </c>
      <c r="L168" s="42">
        <f t="shared" si="32"/>
        <v>77647.45978103658</v>
      </c>
      <c r="M168" s="45">
        <f t="shared" si="33"/>
        <v>0</v>
      </c>
      <c r="N168" s="44">
        <f t="shared" si="26"/>
        <v>77647.45978103658</v>
      </c>
      <c r="O168" s="41"/>
      <c r="P168" s="41"/>
      <c r="Q168" s="41"/>
    </row>
    <row r="169" spans="1:17" s="70" customFormat="1" ht="12.75">
      <c r="A169" s="35" t="s">
        <v>482</v>
      </c>
      <c r="B169" s="36" t="s">
        <v>224</v>
      </c>
      <c r="C169" s="70">
        <v>202</v>
      </c>
      <c r="D169" s="37">
        <v>601988.53</v>
      </c>
      <c r="E169" s="38">
        <v>40900</v>
      </c>
      <c r="F169" s="39">
        <f t="shared" si="27"/>
        <v>2973.1462850855746</v>
      </c>
      <c r="G169" s="40">
        <f t="shared" si="30"/>
        <v>0.0001817268146761563</v>
      </c>
      <c r="H169" s="41">
        <f t="shared" si="28"/>
        <v>14.718545965770172</v>
      </c>
      <c r="I169" s="35">
        <f t="shared" si="34"/>
        <v>690.5462850855746</v>
      </c>
      <c r="J169" s="41">
        <f t="shared" si="29"/>
        <v>690.5462850855746</v>
      </c>
      <c r="K169" s="41">
        <f t="shared" si="31"/>
        <v>0.0003521946295830066</v>
      </c>
      <c r="L169" s="42">
        <f t="shared" si="32"/>
        <v>37891.51321063109</v>
      </c>
      <c r="M169" s="45">
        <f t="shared" si="33"/>
        <v>19767.63677947115</v>
      </c>
      <c r="N169" s="44">
        <f t="shared" si="26"/>
        <v>57659.14999010225</v>
      </c>
      <c r="O169" s="41"/>
      <c r="P169" s="41"/>
      <c r="Q169" s="41"/>
    </row>
    <row r="170" spans="1:17" s="70" customFormat="1" ht="12.75">
      <c r="A170" s="35" t="s">
        <v>483</v>
      </c>
      <c r="B170" s="36" t="s">
        <v>270</v>
      </c>
      <c r="C170" s="70">
        <v>4720</v>
      </c>
      <c r="D170" s="37">
        <v>5285567.02</v>
      </c>
      <c r="E170" s="38">
        <v>469850</v>
      </c>
      <c r="F170" s="39">
        <f t="shared" si="27"/>
        <v>53097.53396701074</v>
      </c>
      <c r="G170" s="40">
        <f t="shared" si="30"/>
        <v>0.003245466179510957</v>
      </c>
      <c r="H170" s="41">
        <f t="shared" si="28"/>
        <v>11.249477535383631</v>
      </c>
      <c r="I170" s="35">
        <f t="shared" si="34"/>
        <v>-238.46603298926325</v>
      </c>
      <c r="J170" s="41">
        <f t="shared" si="29"/>
        <v>0</v>
      </c>
      <c r="K170" s="41">
        <f t="shared" si="31"/>
        <v>0</v>
      </c>
      <c r="L170" s="42">
        <f t="shared" si="32"/>
        <v>676705.993195021</v>
      </c>
      <c r="M170" s="45">
        <f t="shared" si="33"/>
        <v>0</v>
      </c>
      <c r="N170" s="44">
        <f t="shared" si="26"/>
        <v>676705.993195021</v>
      </c>
      <c r="O170" s="41"/>
      <c r="P170" s="41"/>
      <c r="Q170" s="41"/>
    </row>
    <row r="171" spans="1:17" s="70" customFormat="1" ht="12.75">
      <c r="A171" s="35" t="s">
        <v>475</v>
      </c>
      <c r="B171" s="36" t="s">
        <v>32</v>
      </c>
      <c r="C171" s="70">
        <v>5</v>
      </c>
      <c r="D171" s="37">
        <v>134143.53</v>
      </c>
      <c r="E171" s="38">
        <v>17300</v>
      </c>
      <c r="F171" s="39">
        <f t="shared" si="27"/>
        <v>38.7698063583815</v>
      </c>
      <c r="G171" s="40">
        <f t="shared" si="30"/>
        <v>2.3697163676281314E-06</v>
      </c>
      <c r="H171" s="41">
        <f t="shared" si="28"/>
        <v>7.7539612716763004</v>
      </c>
      <c r="I171" s="35">
        <f t="shared" si="34"/>
        <v>-17.730193641618502</v>
      </c>
      <c r="J171" s="41">
        <f t="shared" si="29"/>
        <v>0</v>
      </c>
      <c r="K171" s="41">
        <f t="shared" si="31"/>
        <v>0</v>
      </c>
      <c r="L171" s="42">
        <f t="shared" si="32"/>
        <v>494.1050620924759</v>
      </c>
      <c r="M171" s="45">
        <f t="shared" si="33"/>
        <v>0</v>
      </c>
      <c r="N171" s="44">
        <f t="shared" si="26"/>
        <v>494.1050620924759</v>
      </c>
      <c r="O171" s="41"/>
      <c r="P171" s="41"/>
      <c r="Q171" s="41"/>
    </row>
    <row r="172" spans="1:17" s="70" customFormat="1" ht="12.75">
      <c r="A172" s="35" t="s">
        <v>476</v>
      </c>
      <c r="B172" s="36" t="s">
        <v>81</v>
      </c>
      <c r="C172" s="70">
        <v>18108</v>
      </c>
      <c r="D172" s="37">
        <v>33181275.259999998</v>
      </c>
      <c r="E172" s="38">
        <v>2832300</v>
      </c>
      <c r="F172" s="39">
        <f t="shared" si="27"/>
        <v>212140.85104264377</v>
      </c>
      <c r="G172" s="40">
        <f t="shared" si="30"/>
        <v>0.01296662774921584</v>
      </c>
      <c r="H172" s="41">
        <f t="shared" si="28"/>
        <v>11.715310969883133</v>
      </c>
      <c r="I172" s="35">
        <f t="shared" si="34"/>
        <v>7520.451042643752</v>
      </c>
      <c r="J172" s="41">
        <f t="shared" si="29"/>
        <v>7520.451042643752</v>
      </c>
      <c r="K172" s="41">
        <f t="shared" si="31"/>
        <v>0.003835604544498884</v>
      </c>
      <c r="L172" s="42">
        <f t="shared" si="32"/>
        <v>2703646.9413295267</v>
      </c>
      <c r="M172" s="45">
        <f t="shared" si="33"/>
        <v>215281.07215920248</v>
      </c>
      <c r="N172" s="44">
        <f t="shared" si="26"/>
        <v>2918928.013488729</v>
      </c>
      <c r="O172" s="41"/>
      <c r="P172" s="41"/>
      <c r="Q172" s="41"/>
    </row>
    <row r="173" spans="1:17" s="70" customFormat="1" ht="12.75">
      <c r="A173" s="35" t="s">
        <v>478</v>
      </c>
      <c r="B173" s="36" t="s">
        <v>130</v>
      </c>
      <c r="C173" s="70">
        <v>1730</v>
      </c>
      <c r="D173" s="37">
        <v>5247456.8</v>
      </c>
      <c r="E173" s="38">
        <v>592800</v>
      </c>
      <c r="F173" s="39">
        <f t="shared" si="27"/>
        <v>15313.93431848853</v>
      </c>
      <c r="G173" s="40">
        <f t="shared" si="30"/>
        <v>0.0009360294573526826</v>
      </c>
      <c r="H173" s="41">
        <f t="shared" si="28"/>
        <v>8.851985155195681</v>
      </c>
      <c r="I173" s="35">
        <f t="shared" si="34"/>
        <v>-4235.065681511473</v>
      </c>
      <c r="J173" s="41">
        <f t="shared" si="29"/>
        <v>0</v>
      </c>
      <c r="K173" s="41">
        <f t="shared" si="31"/>
        <v>0</v>
      </c>
      <c r="L173" s="42">
        <f t="shared" si="32"/>
        <v>195169.7255686978</v>
      </c>
      <c r="M173" s="45">
        <f t="shared" si="33"/>
        <v>0</v>
      </c>
      <c r="N173" s="44">
        <f t="shared" si="26"/>
        <v>195169.7255686978</v>
      </c>
      <c r="O173" s="41"/>
      <c r="P173" s="41"/>
      <c r="Q173" s="41"/>
    </row>
    <row r="174" spans="1:17" s="70" customFormat="1" ht="12.75">
      <c r="A174" s="35" t="s">
        <v>475</v>
      </c>
      <c r="B174" s="36" t="s">
        <v>33</v>
      </c>
      <c r="C174" s="70">
        <v>363</v>
      </c>
      <c r="D174" s="37">
        <v>440152.71</v>
      </c>
      <c r="E174" s="38">
        <v>30900</v>
      </c>
      <c r="F174" s="39">
        <f t="shared" si="27"/>
        <v>5170.726010679612</v>
      </c>
      <c r="G174" s="40">
        <f t="shared" si="30"/>
        <v>0.00031604888471100203</v>
      </c>
      <c r="H174" s="41">
        <f t="shared" si="28"/>
        <v>14.244424271844661</v>
      </c>
      <c r="I174" s="35">
        <f t="shared" si="34"/>
        <v>1068.8260106796117</v>
      </c>
      <c r="J174" s="41">
        <f t="shared" si="29"/>
        <v>1068.8260106796117</v>
      </c>
      <c r="K174" s="41">
        <f t="shared" si="31"/>
        <v>0.0005451260676514096</v>
      </c>
      <c r="L174" s="42">
        <f t="shared" si="32"/>
        <v>65898.75309030786</v>
      </c>
      <c r="M174" s="45">
        <f t="shared" si="33"/>
        <v>30596.304427222356</v>
      </c>
      <c r="N174" s="44">
        <f t="shared" si="26"/>
        <v>96495.05751753022</v>
      </c>
      <c r="O174" s="41"/>
      <c r="P174" s="41"/>
      <c r="Q174" s="41"/>
    </row>
    <row r="175" spans="1:17" s="70" customFormat="1" ht="12.75">
      <c r="A175" s="35" t="s">
        <v>488</v>
      </c>
      <c r="B175" s="36" t="s">
        <v>492</v>
      </c>
      <c r="C175" s="70">
        <v>123</v>
      </c>
      <c r="D175" s="37">
        <v>380321.27</v>
      </c>
      <c r="E175" s="38">
        <v>54450</v>
      </c>
      <c r="F175" s="39">
        <f t="shared" si="27"/>
        <v>859.1279377410468</v>
      </c>
      <c r="G175" s="40">
        <f t="shared" si="30"/>
        <v>5.2512244119357834E-05</v>
      </c>
      <c r="H175" s="41">
        <f t="shared" si="28"/>
        <v>6.984779981634527</v>
      </c>
      <c r="I175" s="35">
        <f t="shared" si="34"/>
        <v>-530.7720622589533</v>
      </c>
      <c r="J175" s="41">
        <f t="shared" si="29"/>
        <v>0</v>
      </c>
      <c r="K175" s="41">
        <f t="shared" si="31"/>
        <v>0</v>
      </c>
      <c r="L175" s="42">
        <f t="shared" si="32"/>
        <v>10949.228353087963</v>
      </c>
      <c r="M175" s="45">
        <f t="shared" si="33"/>
        <v>0</v>
      </c>
      <c r="N175" s="44">
        <f t="shared" si="26"/>
        <v>10949.228353087963</v>
      </c>
      <c r="O175" s="41"/>
      <c r="P175" s="41"/>
      <c r="Q175" s="41"/>
    </row>
    <row r="176" spans="1:17" s="70" customFormat="1" ht="12.75">
      <c r="A176" s="35" t="s">
        <v>476</v>
      </c>
      <c r="B176" s="36" t="s">
        <v>82</v>
      </c>
      <c r="C176" s="70">
        <v>8505</v>
      </c>
      <c r="D176" s="37">
        <v>16737995.239999998</v>
      </c>
      <c r="E176" s="38">
        <v>1763500</v>
      </c>
      <c r="F176" s="39">
        <f t="shared" si="27"/>
        <v>80723.92941094414</v>
      </c>
      <c r="G176" s="40">
        <f t="shared" si="30"/>
        <v>0.0049340668616214885</v>
      </c>
      <c r="H176" s="41">
        <f t="shared" si="28"/>
        <v>9.491349724978734</v>
      </c>
      <c r="I176" s="35">
        <f t="shared" si="34"/>
        <v>-15382.57058905587</v>
      </c>
      <c r="J176" s="41">
        <f t="shared" si="29"/>
        <v>0</v>
      </c>
      <c r="K176" s="41">
        <f t="shared" si="31"/>
        <v>0</v>
      </c>
      <c r="L176" s="42">
        <f t="shared" si="32"/>
        <v>1028792.9164577932</v>
      </c>
      <c r="M176" s="45">
        <f t="shared" si="33"/>
        <v>0</v>
      </c>
      <c r="N176" s="44">
        <f t="shared" si="26"/>
        <v>1028792.9164577932</v>
      </c>
      <c r="O176" s="41"/>
      <c r="P176" s="41"/>
      <c r="Q176" s="41"/>
    </row>
    <row r="177" spans="1:17" s="70" customFormat="1" ht="12.75">
      <c r="A177" s="35" t="s">
        <v>478</v>
      </c>
      <c r="B177" s="36" t="s">
        <v>131</v>
      </c>
      <c r="C177" s="70">
        <v>62</v>
      </c>
      <c r="D177" s="37">
        <v>180045.84</v>
      </c>
      <c r="E177" s="38">
        <v>28950</v>
      </c>
      <c r="F177" s="39">
        <f t="shared" si="27"/>
        <v>385.5904</v>
      </c>
      <c r="G177" s="40">
        <f t="shared" si="30"/>
        <v>2.3568337526213622E-05</v>
      </c>
      <c r="H177" s="41">
        <f t="shared" si="28"/>
        <v>6.2192</v>
      </c>
      <c r="I177" s="35">
        <f t="shared" si="34"/>
        <v>-315.00960000000003</v>
      </c>
      <c r="J177" s="41">
        <f t="shared" si="29"/>
        <v>0</v>
      </c>
      <c r="K177" s="41">
        <f t="shared" si="31"/>
        <v>0</v>
      </c>
      <c r="L177" s="42">
        <f t="shared" si="32"/>
        <v>4914.189324886178</v>
      </c>
      <c r="M177" s="45">
        <f t="shared" si="33"/>
        <v>0</v>
      </c>
      <c r="N177" s="44">
        <f t="shared" si="26"/>
        <v>4914.189324886178</v>
      </c>
      <c r="O177" s="41"/>
      <c r="P177" s="41"/>
      <c r="Q177" s="41"/>
    </row>
    <row r="178" spans="1:17" s="70" customFormat="1" ht="12.75">
      <c r="A178" s="35" t="s">
        <v>483</v>
      </c>
      <c r="B178" s="36" t="s">
        <v>271</v>
      </c>
      <c r="C178" s="70">
        <v>1458</v>
      </c>
      <c r="D178" s="37">
        <v>1594484.94</v>
      </c>
      <c r="E178" s="38">
        <v>101250</v>
      </c>
      <c r="F178" s="39">
        <f t="shared" si="27"/>
        <v>22960.583136</v>
      </c>
      <c r="G178" s="40">
        <f t="shared" si="30"/>
        <v>0.0014034135008235073</v>
      </c>
      <c r="H178" s="41">
        <f t="shared" si="28"/>
        <v>15.747999407407407</v>
      </c>
      <c r="I178" s="35">
        <f t="shared" si="34"/>
        <v>6485.183135999999</v>
      </c>
      <c r="J178" s="41">
        <f t="shared" si="29"/>
        <v>6485.183135999999</v>
      </c>
      <c r="K178" s="41">
        <f t="shared" si="31"/>
        <v>0.0033075938886246194</v>
      </c>
      <c r="L178" s="42">
        <f t="shared" si="32"/>
        <v>292623.08537788497</v>
      </c>
      <c r="M178" s="45">
        <f t="shared" si="33"/>
        <v>185645.40487668122</v>
      </c>
      <c r="N178" s="44">
        <f t="shared" si="26"/>
        <v>478268.4902545662</v>
      </c>
      <c r="O178" s="41"/>
      <c r="P178" s="41"/>
      <c r="Q178" s="41"/>
    </row>
    <row r="179" spans="1:17" s="70" customFormat="1" ht="12.75">
      <c r="A179" s="35" t="s">
        <v>474</v>
      </c>
      <c r="B179" s="36" t="s">
        <v>2</v>
      </c>
      <c r="C179" s="70">
        <v>4432</v>
      </c>
      <c r="D179" s="37">
        <v>6371960.34</v>
      </c>
      <c r="E179" s="38">
        <v>571450</v>
      </c>
      <c r="F179" s="39">
        <f t="shared" si="27"/>
        <v>49419.071181870684</v>
      </c>
      <c r="G179" s="40">
        <f t="shared" si="30"/>
        <v>0.0030206284955390616</v>
      </c>
      <c r="H179" s="41">
        <f t="shared" si="28"/>
        <v>11.150512450783095</v>
      </c>
      <c r="I179" s="35">
        <f t="shared" si="34"/>
        <v>-662.5288181293249</v>
      </c>
      <c r="J179" s="41">
        <f t="shared" si="29"/>
        <v>0</v>
      </c>
      <c r="K179" s="41">
        <f t="shared" si="31"/>
        <v>0</v>
      </c>
      <c r="L179" s="42">
        <f t="shared" si="32"/>
        <v>629825.5144519652</v>
      </c>
      <c r="M179" s="45">
        <f t="shared" si="33"/>
        <v>0</v>
      </c>
      <c r="N179" s="44">
        <f t="shared" si="26"/>
        <v>629825.5144519652</v>
      </c>
      <c r="O179" s="41"/>
      <c r="P179" s="41"/>
      <c r="Q179" s="41"/>
    </row>
    <row r="180" spans="1:17" s="70" customFormat="1" ht="12.75">
      <c r="A180" s="35" t="s">
        <v>484</v>
      </c>
      <c r="B180" s="36" t="s">
        <v>311</v>
      </c>
      <c r="C180" s="70">
        <v>1495</v>
      </c>
      <c r="D180" s="37">
        <v>5117395.07</v>
      </c>
      <c r="E180" s="38">
        <v>493100</v>
      </c>
      <c r="F180" s="39">
        <f t="shared" si="27"/>
        <v>15515.119914114784</v>
      </c>
      <c r="G180" s="40">
        <f t="shared" si="30"/>
        <v>0.0009483264699938997</v>
      </c>
      <c r="H180" s="41">
        <f t="shared" si="28"/>
        <v>10.378006631514907</v>
      </c>
      <c r="I180" s="35">
        <f t="shared" si="34"/>
        <v>-1378.3800858852148</v>
      </c>
      <c r="J180" s="41">
        <f t="shared" si="29"/>
        <v>0</v>
      </c>
      <c r="K180" s="41">
        <f t="shared" si="31"/>
        <v>0</v>
      </c>
      <c r="L180" s="42">
        <f t="shared" si="32"/>
        <v>197733.75233478798</v>
      </c>
      <c r="M180" s="45">
        <f t="shared" si="33"/>
        <v>0</v>
      </c>
      <c r="N180" s="44">
        <f t="shared" si="26"/>
        <v>197733.75233478798</v>
      </c>
      <c r="O180" s="41"/>
      <c r="P180" s="41"/>
      <c r="Q180" s="41"/>
    </row>
    <row r="181" spans="1:17" s="70" customFormat="1" ht="12.75">
      <c r="A181" s="35" t="s">
        <v>482</v>
      </c>
      <c r="B181" s="36" t="s">
        <v>225</v>
      </c>
      <c r="C181" s="70">
        <v>792</v>
      </c>
      <c r="D181" s="37">
        <v>2766045.17</v>
      </c>
      <c r="E181" s="38">
        <v>257150</v>
      </c>
      <c r="F181" s="39">
        <f t="shared" si="27"/>
        <v>8519.182479642232</v>
      </c>
      <c r="G181" s="40">
        <f t="shared" si="30"/>
        <v>0.0005207156820491735</v>
      </c>
      <c r="H181" s="41">
        <f t="shared" si="28"/>
        <v>10.756543534901809</v>
      </c>
      <c r="I181" s="35">
        <f t="shared" si="34"/>
        <v>-430.417520357768</v>
      </c>
      <c r="J181" s="41">
        <f t="shared" si="29"/>
        <v>0</v>
      </c>
      <c r="K181" s="41">
        <f t="shared" si="31"/>
        <v>0</v>
      </c>
      <c r="L181" s="42">
        <f t="shared" si="32"/>
        <v>108573.43854570863</v>
      </c>
      <c r="M181" s="45">
        <f t="shared" si="33"/>
        <v>0</v>
      </c>
      <c r="N181" s="44">
        <f t="shared" si="26"/>
        <v>108573.43854570863</v>
      </c>
      <c r="O181" s="41"/>
      <c r="P181" s="41"/>
      <c r="Q181" s="41"/>
    </row>
    <row r="182" spans="1:17" s="70" customFormat="1" ht="12.75">
      <c r="A182" s="35" t="s">
        <v>484</v>
      </c>
      <c r="B182" s="36" t="s">
        <v>312</v>
      </c>
      <c r="C182" s="70">
        <v>1322</v>
      </c>
      <c r="D182" s="37">
        <v>2052362.91</v>
      </c>
      <c r="E182" s="38">
        <v>141600</v>
      </c>
      <c r="F182" s="39">
        <f t="shared" si="27"/>
        <v>19161.184795338984</v>
      </c>
      <c r="G182" s="40">
        <f t="shared" si="30"/>
        <v>0.0011711839056644088</v>
      </c>
      <c r="H182" s="41">
        <f t="shared" si="28"/>
        <v>14.494088347457627</v>
      </c>
      <c r="I182" s="35">
        <f t="shared" si="34"/>
        <v>4222.584795338982</v>
      </c>
      <c r="J182" s="41">
        <f t="shared" si="29"/>
        <v>4222.584795338982</v>
      </c>
      <c r="K182" s="41">
        <f t="shared" si="31"/>
        <v>0.0021536162310871803</v>
      </c>
      <c r="L182" s="42">
        <f t="shared" si="32"/>
        <v>244201.33326303292</v>
      </c>
      <c r="M182" s="45">
        <f t="shared" si="33"/>
        <v>120876.07204263595</v>
      </c>
      <c r="N182" s="44">
        <f t="shared" si="26"/>
        <v>365077.4053056689</v>
      </c>
      <c r="O182" s="41"/>
      <c r="P182" s="41"/>
      <c r="Q182" s="41"/>
    </row>
    <row r="183" spans="1:17" s="70" customFormat="1" ht="12.75">
      <c r="A183" s="35" t="s">
        <v>479</v>
      </c>
      <c r="B183" s="36" t="s">
        <v>163</v>
      </c>
      <c r="C183" s="70">
        <v>2565</v>
      </c>
      <c r="D183" s="37">
        <v>5090312.66</v>
      </c>
      <c r="E183" s="38">
        <v>377850</v>
      </c>
      <c r="F183" s="39">
        <f t="shared" si="27"/>
        <v>34555.11968479555</v>
      </c>
      <c r="G183" s="40">
        <f t="shared" si="30"/>
        <v>0.002112103216236634</v>
      </c>
      <c r="H183" s="41">
        <f t="shared" si="28"/>
        <v>13.471781553526531</v>
      </c>
      <c r="I183" s="35">
        <f t="shared" si="34"/>
        <v>5570.619684795551</v>
      </c>
      <c r="J183" s="41">
        <f t="shared" si="29"/>
        <v>5570.619684795551</v>
      </c>
      <c r="K183" s="41">
        <f t="shared" si="31"/>
        <v>0.0028411453059822693</v>
      </c>
      <c r="L183" s="42">
        <f t="shared" si="32"/>
        <v>440390.6328455961</v>
      </c>
      <c r="M183" s="45">
        <f t="shared" si="33"/>
        <v>159465.0336174995</v>
      </c>
      <c r="N183" s="44">
        <f t="shared" si="26"/>
        <v>599855.6664630956</v>
      </c>
      <c r="O183" s="41"/>
      <c r="P183" s="41"/>
      <c r="Q183" s="41"/>
    </row>
    <row r="184" spans="1:17" s="70" customFormat="1" ht="12.75">
      <c r="A184" s="35" t="s">
        <v>475</v>
      </c>
      <c r="B184" s="36" t="s">
        <v>34</v>
      </c>
      <c r="C184" s="70">
        <v>170</v>
      </c>
      <c r="D184" s="37">
        <v>236039.93</v>
      </c>
      <c r="E184" s="38">
        <v>25600</v>
      </c>
      <c r="F184" s="39">
        <f t="shared" si="27"/>
        <v>1567.45266015625</v>
      </c>
      <c r="G184" s="40">
        <f t="shared" si="30"/>
        <v>9.580698417523859E-05</v>
      </c>
      <c r="H184" s="41">
        <f t="shared" si="28"/>
        <v>9.220309765625</v>
      </c>
      <c r="I184" s="35">
        <f t="shared" si="34"/>
        <v>-353.5473398437501</v>
      </c>
      <c r="J184" s="41">
        <f t="shared" si="29"/>
        <v>0</v>
      </c>
      <c r="K184" s="41">
        <f t="shared" si="31"/>
        <v>0</v>
      </c>
      <c r="L184" s="42">
        <f t="shared" si="32"/>
        <v>19976.532428723032</v>
      </c>
      <c r="M184" s="45">
        <f t="shared" si="33"/>
        <v>0</v>
      </c>
      <c r="N184" s="44">
        <f t="shared" si="26"/>
        <v>19976.532428723032</v>
      </c>
      <c r="O184" s="41"/>
      <c r="P184" s="41"/>
      <c r="Q184" s="41"/>
    </row>
    <row r="185" spans="1:17" s="70" customFormat="1" ht="12.75">
      <c r="A185" s="35" t="s">
        <v>475</v>
      </c>
      <c r="B185" s="36" t="s">
        <v>35</v>
      </c>
      <c r="C185" s="70">
        <v>92</v>
      </c>
      <c r="D185" s="37">
        <v>149637.58</v>
      </c>
      <c r="E185" s="38">
        <v>9800</v>
      </c>
      <c r="F185" s="39">
        <f t="shared" si="27"/>
        <v>1404.7609551020407</v>
      </c>
      <c r="G185" s="40">
        <f t="shared" si="30"/>
        <v>8.586282317581329E-05</v>
      </c>
      <c r="H185" s="41">
        <f t="shared" si="28"/>
        <v>15.26914081632653</v>
      </c>
      <c r="I185" s="35">
        <f t="shared" si="34"/>
        <v>365.1609551020407</v>
      </c>
      <c r="J185" s="41">
        <f t="shared" si="29"/>
        <v>365.1609551020407</v>
      </c>
      <c r="K185" s="41">
        <f t="shared" si="31"/>
        <v>0.00018624056069522216</v>
      </c>
      <c r="L185" s="42">
        <f t="shared" si="32"/>
        <v>17903.09429275044</v>
      </c>
      <c r="M185" s="45">
        <f t="shared" si="33"/>
        <v>10453.128606154753</v>
      </c>
      <c r="N185" s="44">
        <f t="shared" si="26"/>
        <v>28356.222898905195</v>
      </c>
      <c r="O185" s="41"/>
      <c r="P185" s="41"/>
      <c r="Q185" s="41"/>
    </row>
    <row r="186" spans="1:17" s="70" customFormat="1" ht="12.75">
      <c r="A186" s="35" t="s">
        <v>483</v>
      </c>
      <c r="B186" s="36" t="s">
        <v>272</v>
      </c>
      <c r="C186" s="70">
        <v>7828</v>
      </c>
      <c r="D186" s="37">
        <v>14103443.58</v>
      </c>
      <c r="E186" s="38">
        <v>1078900</v>
      </c>
      <c r="F186" s="39">
        <f t="shared" si="27"/>
        <v>102328.07150267866</v>
      </c>
      <c r="G186" s="40">
        <f t="shared" si="30"/>
        <v>0.006254570984084802</v>
      </c>
      <c r="H186" s="41">
        <f t="shared" si="28"/>
        <v>13.072058188896097</v>
      </c>
      <c r="I186" s="35">
        <f t="shared" si="34"/>
        <v>13871.671502678642</v>
      </c>
      <c r="J186" s="41">
        <f t="shared" si="29"/>
        <v>13871.671502678642</v>
      </c>
      <c r="K186" s="41">
        <f t="shared" si="31"/>
        <v>0.007074874359765217</v>
      </c>
      <c r="L186" s="42">
        <f t="shared" si="32"/>
        <v>1304128.7247157942</v>
      </c>
      <c r="M186" s="45">
        <f t="shared" si="33"/>
        <v>397091.6500624013</v>
      </c>
      <c r="N186" s="44">
        <f t="shared" si="26"/>
        <v>1701220.3747781955</v>
      </c>
      <c r="O186" s="41"/>
      <c r="P186" s="41"/>
      <c r="Q186" s="41"/>
    </row>
    <row r="187" spans="1:17" s="70" customFormat="1" ht="12.75">
      <c r="A187" s="35" t="s">
        <v>478</v>
      </c>
      <c r="B187" s="36" t="s">
        <v>132</v>
      </c>
      <c r="C187" s="70">
        <v>2509</v>
      </c>
      <c r="D187" s="37">
        <v>3989205.78</v>
      </c>
      <c r="E187" s="38">
        <v>529600</v>
      </c>
      <c r="F187" s="39">
        <f t="shared" si="27"/>
        <v>18899.013032515104</v>
      </c>
      <c r="G187" s="40">
        <f t="shared" si="30"/>
        <v>0.0011551592520525045</v>
      </c>
      <c r="H187" s="41">
        <f t="shared" si="28"/>
        <v>7.532488255287008</v>
      </c>
      <c r="I187" s="35">
        <f t="shared" si="34"/>
        <v>-9452.686967484899</v>
      </c>
      <c r="J187" s="41">
        <f t="shared" si="29"/>
        <v>0</v>
      </c>
      <c r="K187" s="41">
        <f t="shared" si="31"/>
        <v>0</v>
      </c>
      <c r="L187" s="42">
        <f t="shared" si="32"/>
        <v>240860.06315320733</v>
      </c>
      <c r="M187" s="45">
        <f t="shared" si="33"/>
        <v>0</v>
      </c>
      <c r="N187" s="44">
        <f t="shared" si="26"/>
        <v>240860.06315320733</v>
      </c>
      <c r="O187" s="41"/>
      <c r="P187" s="41"/>
      <c r="Q187" s="41"/>
    </row>
    <row r="188" spans="1:17" s="70" customFormat="1" ht="12.75">
      <c r="A188" s="35" t="s">
        <v>482</v>
      </c>
      <c r="B188" s="36" t="s">
        <v>226</v>
      </c>
      <c r="C188" s="70">
        <v>295</v>
      </c>
      <c r="D188" s="37">
        <v>727901.78</v>
      </c>
      <c r="E188" s="38">
        <v>65850</v>
      </c>
      <c r="F188" s="39">
        <f t="shared" si="27"/>
        <v>3260.9115429005315</v>
      </c>
      <c r="G188" s="40">
        <f t="shared" si="30"/>
        <v>0.0001993158125466966</v>
      </c>
      <c r="H188" s="41">
        <f t="shared" si="28"/>
        <v>11.053937433561124</v>
      </c>
      <c r="I188" s="35">
        <f t="shared" si="34"/>
        <v>-72.58845709946856</v>
      </c>
      <c r="J188" s="41">
        <f t="shared" si="29"/>
        <v>0</v>
      </c>
      <c r="K188" s="41">
        <f t="shared" si="31"/>
        <v>0</v>
      </c>
      <c r="L188" s="42">
        <f t="shared" si="32"/>
        <v>41558.9617726995</v>
      </c>
      <c r="M188" s="45">
        <f t="shared" si="33"/>
        <v>0</v>
      </c>
      <c r="N188" s="44">
        <f t="shared" si="26"/>
        <v>41558.9617726995</v>
      </c>
      <c r="O188" s="41"/>
      <c r="P188" s="41"/>
      <c r="Q188" s="41"/>
    </row>
    <row r="189" spans="1:17" s="70" customFormat="1" ht="12.75">
      <c r="A189" s="35" t="s">
        <v>486</v>
      </c>
      <c r="B189" s="36" t="s">
        <v>346</v>
      </c>
      <c r="C189" s="70">
        <v>821</v>
      </c>
      <c r="D189" s="37">
        <v>915590.16</v>
      </c>
      <c r="E189" s="38">
        <v>78850</v>
      </c>
      <c r="F189" s="39">
        <f t="shared" si="27"/>
        <v>9533.284988712747</v>
      </c>
      <c r="G189" s="40">
        <f t="shared" si="30"/>
        <v>0.0005827003948946023</v>
      </c>
      <c r="H189" s="41">
        <f t="shared" si="28"/>
        <v>11.611796575776792</v>
      </c>
      <c r="I189" s="35">
        <f t="shared" si="34"/>
        <v>255.98498871274532</v>
      </c>
      <c r="J189" s="41">
        <f t="shared" si="29"/>
        <v>255.98498871274532</v>
      </c>
      <c r="K189" s="41">
        <f t="shared" si="31"/>
        <v>0.00013055828439844982</v>
      </c>
      <c r="L189" s="42">
        <f t="shared" si="32"/>
        <v>121497.753374124</v>
      </c>
      <c r="M189" s="45">
        <f t="shared" si="33"/>
        <v>7327.848092388903</v>
      </c>
      <c r="N189" s="44">
        <f t="shared" si="26"/>
        <v>128825.6014665129</v>
      </c>
      <c r="O189" s="41"/>
      <c r="P189" s="41"/>
      <c r="Q189" s="41"/>
    </row>
    <row r="190" spans="1:17" s="70" customFormat="1" ht="12.75">
      <c r="A190" s="35" t="s">
        <v>476</v>
      </c>
      <c r="B190" s="36" t="s">
        <v>83</v>
      </c>
      <c r="C190" s="70">
        <v>4975</v>
      </c>
      <c r="D190" s="37">
        <v>13984411.87</v>
      </c>
      <c r="E190" s="38">
        <v>2746200</v>
      </c>
      <c r="F190" s="39">
        <f t="shared" si="27"/>
        <v>25334.07947463768</v>
      </c>
      <c r="G190" s="40">
        <f t="shared" si="30"/>
        <v>0.0015484880743249353</v>
      </c>
      <c r="H190" s="41">
        <f t="shared" si="28"/>
        <v>5.092277281334207</v>
      </c>
      <c r="I190" s="35">
        <f t="shared" si="34"/>
        <v>-30883.420525362326</v>
      </c>
      <c r="J190" s="41">
        <f t="shared" si="29"/>
        <v>0</v>
      </c>
      <c r="K190" s="41">
        <f t="shared" si="31"/>
        <v>0</v>
      </c>
      <c r="L190" s="42">
        <f t="shared" si="32"/>
        <v>322872.3093471272</v>
      </c>
      <c r="M190" s="45">
        <f t="shared" si="33"/>
        <v>0</v>
      </c>
      <c r="N190" s="44">
        <f t="shared" si="26"/>
        <v>322872.3093471272</v>
      </c>
      <c r="O190" s="41"/>
      <c r="P190" s="41"/>
      <c r="Q190" s="41"/>
    </row>
    <row r="191" spans="1:17" s="70" customFormat="1" ht="12.75">
      <c r="A191" s="35" t="s">
        <v>488</v>
      </c>
      <c r="B191" s="36" t="s">
        <v>407</v>
      </c>
      <c r="C191" s="70">
        <v>965</v>
      </c>
      <c r="D191" s="37">
        <v>1928033.04</v>
      </c>
      <c r="E191" s="38">
        <v>169000</v>
      </c>
      <c r="F191" s="39">
        <f t="shared" si="27"/>
        <v>11009.182743195268</v>
      </c>
      <c r="G191" s="40">
        <f t="shared" si="30"/>
        <v>0.0006729112933812472</v>
      </c>
      <c r="H191" s="41">
        <f t="shared" si="28"/>
        <v>11.40847952662722</v>
      </c>
      <c r="I191" s="35">
        <f t="shared" si="34"/>
        <v>104.68274319526648</v>
      </c>
      <c r="J191" s="41">
        <f t="shared" si="29"/>
        <v>104.68274319526648</v>
      </c>
      <c r="K191" s="41">
        <f t="shared" si="31"/>
        <v>5.339062820216461E-05</v>
      </c>
      <c r="L191" s="42">
        <f t="shared" si="32"/>
        <v>140307.456597289</v>
      </c>
      <c r="M191" s="45">
        <f t="shared" si="33"/>
        <v>2996.6571238685983</v>
      </c>
      <c r="N191" s="44">
        <f t="shared" si="26"/>
        <v>143304.1137211576</v>
      </c>
      <c r="O191" s="41"/>
      <c r="P191" s="41"/>
      <c r="Q191" s="41"/>
    </row>
    <row r="192" spans="1:17" s="70" customFormat="1" ht="12.75">
      <c r="A192" s="35" t="s">
        <v>476</v>
      </c>
      <c r="B192" s="36" t="s">
        <v>84</v>
      </c>
      <c r="C192" s="70">
        <v>2469</v>
      </c>
      <c r="D192" s="37">
        <v>7138381.6</v>
      </c>
      <c r="E192" s="38">
        <v>864350</v>
      </c>
      <c r="F192" s="39">
        <f t="shared" si="27"/>
        <v>20390.65675987736</v>
      </c>
      <c r="G192" s="40">
        <f t="shared" si="30"/>
        <v>0.001246332587372401</v>
      </c>
      <c r="H192" s="41">
        <f t="shared" si="28"/>
        <v>8.258670214612136</v>
      </c>
      <c r="I192" s="35">
        <f t="shared" si="34"/>
        <v>-7509.043240122637</v>
      </c>
      <c r="J192" s="41">
        <f t="shared" si="29"/>
        <v>0</v>
      </c>
      <c r="K192" s="41">
        <f t="shared" si="31"/>
        <v>0</v>
      </c>
      <c r="L192" s="42">
        <f t="shared" si="32"/>
        <v>259870.44225376853</v>
      </c>
      <c r="M192" s="45">
        <f t="shared" si="33"/>
        <v>0</v>
      </c>
      <c r="N192" s="44">
        <f t="shared" si="26"/>
        <v>259870.44225376853</v>
      </c>
      <c r="O192" s="41"/>
      <c r="P192" s="41"/>
      <c r="Q192" s="41"/>
    </row>
    <row r="193" spans="1:17" s="70" customFormat="1" ht="12.75">
      <c r="A193" s="35" t="s">
        <v>482</v>
      </c>
      <c r="B193" s="36" t="s">
        <v>227</v>
      </c>
      <c r="C193" s="70">
        <v>1246</v>
      </c>
      <c r="D193" s="37">
        <v>2289492.51</v>
      </c>
      <c r="E193" s="38">
        <v>177250</v>
      </c>
      <c r="F193" s="39">
        <f t="shared" si="27"/>
        <v>16094.260465218615</v>
      </c>
      <c r="G193" s="40">
        <f t="shared" si="30"/>
        <v>0.0009837251209549517</v>
      </c>
      <c r="H193" s="41">
        <f t="shared" si="28"/>
        <v>12.916741946403384</v>
      </c>
      <c r="I193" s="35">
        <f t="shared" si="34"/>
        <v>2014.4604652186158</v>
      </c>
      <c r="J193" s="41">
        <f t="shared" si="29"/>
        <v>2014.4604652186158</v>
      </c>
      <c r="K193" s="41">
        <f t="shared" si="31"/>
        <v>0.0010274215829998426</v>
      </c>
      <c r="L193" s="42">
        <f t="shared" si="32"/>
        <v>205114.6578600374</v>
      </c>
      <c r="M193" s="45">
        <f t="shared" si="33"/>
        <v>57666.11687457174</v>
      </c>
      <c r="N193" s="44">
        <f t="shared" si="26"/>
        <v>262780.7747346091</v>
      </c>
      <c r="O193" s="41"/>
      <c r="P193" s="41"/>
      <c r="Q193" s="41"/>
    </row>
    <row r="194" spans="1:17" s="70" customFormat="1" ht="12.75">
      <c r="A194" s="35" t="s">
        <v>486</v>
      </c>
      <c r="B194" s="36" t="s">
        <v>347</v>
      </c>
      <c r="C194" s="70">
        <v>1756</v>
      </c>
      <c r="D194" s="37">
        <v>2598958.54</v>
      </c>
      <c r="E194" s="38">
        <v>196450</v>
      </c>
      <c r="F194" s="39">
        <f t="shared" si="27"/>
        <v>23231.209957953677</v>
      </c>
      <c r="G194" s="40">
        <f t="shared" si="30"/>
        <v>0.0014199549507233251</v>
      </c>
      <c r="H194" s="41">
        <f t="shared" si="28"/>
        <v>13.229618427080682</v>
      </c>
      <c r="I194" s="35">
        <f t="shared" si="34"/>
        <v>3388.409957953677</v>
      </c>
      <c r="J194" s="41">
        <f t="shared" si="29"/>
        <v>3388.409957953677</v>
      </c>
      <c r="K194" s="41">
        <f t="shared" si="31"/>
        <v>0.0017281677069176892</v>
      </c>
      <c r="L194" s="42">
        <f t="shared" si="32"/>
        <v>296072.11170082405</v>
      </c>
      <c r="M194" s="45">
        <f t="shared" si="33"/>
        <v>96996.91209036182</v>
      </c>
      <c r="N194" s="44">
        <f aca="true" t="shared" si="35" ref="N194:N257">L194+M194</f>
        <v>393069.0237911859</v>
      </c>
      <c r="O194" s="41"/>
      <c r="P194" s="41"/>
      <c r="Q194" s="41"/>
    </row>
    <row r="195" spans="1:17" s="70" customFormat="1" ht="12.75">
      <c r="A195" s="35" t="s">
        <v>475</v>
      </c>
      <c r="B195" s="36" t="s">
        <v>36</v>
      </c>
      <c r="C195" s="70">
        <v>96</v>
      </c>
      <c r="D195" s="37">
        <v>247401.05</v>
      </c>
      <c r="E195" s="38">
        <v>14950</v>
      </c>
      <c r="F195" s="39">
        <f t="shared" si="27"/>
        <v>1588.662260869565</v>
      </c>
      <c r="G195" s="40">
        <f t="shared" si="30"/>
        <v>9.710337285194742E-05</v>
      </c>
      <c r="H195" s="41">
        <f t="shared" si="28"/>
        <v>16.548565217391303</v>
      </c>
      <c r="I195" s="35">
        <f t="shared" si="34"/>
        <v>503.86226086956503</v>
      </c>
      <c r="J195" s="41">
        <f t="shared" si="29"/>
        <v>503.86226086956503</v>
      </c>
      <c r="K195" s="41">
        <f t="shared" si="31"/>
        <v>0.0002569814452130774</v>
      </c>
      <c r="L195" s="42">
        <f t="shared" si="32"/>
        <v>20246.839971157882</v>
      </c>
      <c r="M195" s="45">
        <f t="shared" si="33"/>
        <v>14423.604000010524</v>
      </c>
      <c r="N195" s="44">
        <f t="shared" si="35"/>
        <v>34670.44397116841</v>
      </c>
      <c r="O195" s="41"/>
      <c r="P195" s="41"/>
      <c r="Q195" s="41"/>
    </row>
    <row r="196" spans="1:17" s="70" customFormat="1" ht="12.75">
      <c r="A196" s="35" t="s">
        <v>482</v>
      </c>
      <c r="B196" s="36" t="s">
        <v>228</v>
      </c>
      <c r="C196" s="70">
        <v>1268</v>
      </c>
      <c r="D196" s="37">
        <v>1371161.48</v>
      </c>
      <c r="E196" s="38">
        <v>151850</v>
      </c>
      <c r="F196" s="39">
        <f aca="true" t="shared" si="36" ref="F196:F258">(C196*D196)/E196</f>
        <v>11449.672417780705</v>
      </c>
      <c r="G196" s="40">
        <f t="shared" si="30"/>
        <v>0.0006998352243905296</v>
      </c>
      <c r="H196" s="41">
        <f aca="true" t="shared" si="37" ref="H196:H258">D196/E196</f>
        <v>9.029710108659861</v>
      </c>
      <c r="I196" s="35">
        <f t="shared" si="34"/>
        <v>-2878.727582219297</v>
      </c>
      <c r="J196" s="41">
        <f aca="true" t="shared" si="38" ref="J196:J258">IF(I196&gt;0,I196,0)</f>
        <v>0</v>
      </c>
      <c r="K196" s="41">
        <f t="shared" si="31"/>
        <v>0</v>
      </c>
      <c r="L196" s="42">
        <f t="shared" si="32"/>
        <v>145921.31435041342</v>
      </c>
      <c r="M196" s="45">
        <f t="shared" si="33"/>
        <v>0</v>
      </c>
      <c r="N196" s="44">
        <f t="shared" si="35"/>
        <v>145921.31435041342</v>
      </c>
      <c r="O196" s="41"/>
      <c r="P196" s="41"/>
      <c r="Q196" s="41"/>
    </row>
    <row r="197" spans="1:17" s="70" customFormat="1" ht="12.75">
      <c r="A197" s="35" t="s">
        <v>483</v>
      </c>
      <c r="B197" s="36" t="s">
        <v>273</v>
      </c>
      <c r="C197" s="70">
        <v>6659</v>
      </c>
      <c r="D197" s="37">
        <v>7146241.52</v>
      </c>
      <c r="E197" s="38">
        <v>826900</v>
      </c>
      <c r="F197" s="39">
        <f t="shared" si="36"/>
        <v>57548.46085582295</v>
      </c>
      <c r="G197" s="40">
        <f t="shared" si="30"/>
        <v>0.003517518977557864</v>
      </c>
      <c r="H197" s="41">
        <f t="shared" si="37"/>
        <v>8.642207667190712</v>
      </c>
      <c r="I197" s="35">
        <f t="shared" si="34"/>
        <v>-17698.239144177052</v>
      </c>
      <c r="J197" s="41">
        <f t="shared" si="38"/>
        <v>0</v>
      </c>
      <c r="K197" s="41">
        <f t="shared" si="31"/>
        <v>0</v>
      </c>
      <c r="L197" s="42">
        <f t="shared" si="32"/>
        <v>733431.2057595708</v>
      </c>
      <c r="M197" s="45">
        <f t="shared" si="33"/>
        <v>0</v>
      </c>
      <c r="N197" s="44">
        <f t="shared" si="35"/>
        <v>733431.2057595708</v>
      </c>
      <c r="O197" s="41"/>
      <c r="P197" s="41"/>
      <c r="Q197" s="41"/>
    </row>
    <row r="198" spans="1:17" s="70" customFormat="1" ht="12.75">
      <c r="A198" s="35" t="s">
        <v>475</v>
      </c>
      <c r="B198" s="36" t="s">
        <v>37</v>
      </c>
      <c r="C198" s="70">
        <v>71</v>
      </c>
      <c r="D198" s="37">
        <v>157846.7</v>
      </c>
      <c r="E198" s="38">
        <v>11300</v>
      </c>
      <c r="F198" s="39">
        <f t="shared" si="36"/>
        <v>991.780150442478</v>
      </c>
      <c r="G198" s="40">
        <f aca="true" t="shared" si="39" ref="G198:G261">F198/$F$493</f>
        <v>6.062030936824995E-05</v>
      </c>
      <c r="H198" s="41">
        <f t="shared" si="37"/>
        <v>13.968734513274338</v>
      </c>
      <c r="I198" s="35">
        <f t="shared" si="34"/>
        <v>189.48015044247796</v>
      </c>
      <c r="J198" s="41">
        <f t="shared" si="38"/>
        <v>189.48015044247796</v>
      </c>
      <c r="K198" s="41">
        <f aca="true" t="shared" si="40" ref="K198:K261">J198/$J$493</f>
        <v>9.663927362979156E-05</v>
      </c>
      <c r="L198" s="42">
        <f aca="true" t="shared" si="41" ref="L198:L261">$B$500*G198</f>
        <v>12639.825649026616</v>
      </c>
      <c r="M198" s="45">
        <f aca="true" t="shared" si="42" ref="M198:M261">$G$500*K198</f>
        <v>5424.074927001152</v>
      </c>
      <c r="N198" s="44">
        <f t="shared" si="35"/>
        <v>18063.90057602777</v>
      </c>
      <c r="O198" s="41"/>
      <c r="P198" s="41"/>
      <c r="Q198" s="41"/>
    </row>
    <row r="199" spans="1:17" s="70" customFormat="1" ht="12.75">
      <c r="A199" s="35" t="s">
        <v>486</v>
      </c>
      <c r="B199" s="36" t="s">
        <v>348</v>
      </c>
      <c r="C199" s="70">
        <v>53</v>
      </c>
      <c r="D199" s="37">
        <v>57874.98</v>
      </c>
      <c r="E199" s="38">
        <v>13500</v>
      </c>
      <c r="F199" s="39">
        <f t="shared" si="36"/>
        <v>227.21288444444443</v>
      </c>
      <c r="G199" s="40">
        <f t="shared" si="39"/>
        <v>1.3887871562391696E-05</v>
      </c>
      <c r="H199" s="41">
        <f t="shared" si="37"/>
        <v>4.287035555555556</v>
      </c>
      <c r="I199" s="35">
        <f t="shared" si="34"/>
        <v>-371.6871155555556</v>
      </c>
      <c r="J199" s="41">
        <f t="shared" si="38"/>
        <v>0</v>
      </c>
      <c r="K199" s="41">
        <f t="shared" si="40"/>
        <v>0</v>
      </c>
      <c r="L199" s="42">
        <f t="shared" si="41"/>
        <v>2895.733740294067</v>
      </c>
      <c r="M199" s="45">
        <f t="shared" si="42"/>
        <v>0</v>
      </c>
      <c r="N199" s="44">
        <f t="shared" si="35"/>
        <v>2895.733740294067</v>
      </c>
      <c r="O199" s="41"/>
      <c r="P199" s="41"/>
      <c r="Q199" s="41"/>
    </row>
    <row r="200" spans="1:17" s="70" customFormat="1" ht="12.75">
      <c r="A200" s="35" t="s">
        <v>482</v>
      </c>
      <c r="B200" s="36" t="s">
        <v>229</v>
      </c>
      <c r="C200" s="70">
        <v>1661</v>
      </c>
      <c r="D200" s="37">
        <v>2386944.06</v>
      </c>
      <c r="E200" s="38">
        <v>248400</v>
      </c>
      <c r="F200" s="39">
        <f t="shared" si="36"/>
        <v>15961.006778019326</v>
      </c>
      <c r="G200" s="40">
        <f t="shared" si="39"/>
        <v>0.0009755802919433234</v>
      </c>
      <c r="H200" s="41">
        <f t="shared" si="37"/>
        <v>9.609275603864734</v>
      </c>
      <c r="I200" s="35">
        <f t="shared" si="34"/>
        <v>-2808.293221980677</v>
      </c>
      <c r="J200" s="41">
        <f t="shared" si="38"/>
        <v>0</v>
      </c>
      <c r="K200" s="41">
        <f t="shared" si="40"/>
        <v>0</v>
      </c>
      <c r="L200" s="42">
        <f t="shared" si="41"/>
        <v>203416.39502170827</v>
      </c>
      <c r="M200" s="45">
        <f t="shared" si="42"/>
        <v>0</v>
      </c>
      <c r="N200" s="44">
        <f t="shared" si="35"/>
        <v>203416.39502170827</v>
      </c>
      <c r="O200" s="41"/>
      <c r="P200" s="41"/>
      <c r="Q200" s="41"/>
    </row>
    <row r="201" spans="1:17" s="70" customFormat="1" ht="12.75">
      <c r="A201" s="35" t="s">
        <v>475</v>
      </c>
      <c r="B201" s="36" t="s">
        <v>38</v>
      </c>
      <c r="C201" s="70">
        <v>1329</v>
      </c>
      <c r="D201" s="37">
        <v>897405.95</v>
      </c>
      <c r="E201" s="38">
        <v>78500</v>
      </c>
      <c r="F201" s="39">
        <f t="shared" si="36"/>
        <v>15193.02557388535</v>
      </c>
      <c r="G201" s="40">
        <f t="shared" si="39"/>
        <v>0.0009286391849219415</v>
      </c>
      <c r="H201" s="41">
        <f t="shared" si="37"/>
        <v>11.431922929936306</v>
      </c>
      <c r="I201" s="35">
        <f aca="true" t="shared" si="43" ref="I201:I264">(H201-11.3)*C201</f>
        <v>175.32557388534957</v>
      </c>
      <c r="J201" s="41">
        <f t="shared" si="38"/>
        <v>175.32557388534957</v>
      </c>
      <c r="K201" s="41">
        <f t="shared" si="40"/>
        <v>8.942011112741945E-05</v>
      </c>
      <c r="L201" s="42">
        <f t="shared" si="41"/>
        <v>193628.79389090103</v>
      </c>
      <c r="M201" s="45">
        <f t="shared" si="42"/>
        <v>5018.884812751449</v>
      </c>
      <c r="N201" s="44">
        <f t="shared" si="35"/>
        <v>198647.67870365246</v>
      </c>
      <c r="O201" s="41"/>
      <c r="P201" s="41"/>
      <c r="Q201" s="41"/>
    </row>
    <row r="202" spans="1:17" s="70" customFormat="1" ht="12.75">
      <c r="A202" s="35" t="s">
        <v>483</v>
      </c>
      <c r="B202" s="36" t="s">
        <v>274</v>
      </c>
      <c r="C202" s="70">
        <v>3353</v>
      </c>
      <c r="D202" s="37">
        <v>5400808.47</v>
      </c>
      <c r="E202" s="38">
        <v>438950</v>
      </c>
      <c r="F202" s="39">
        <f t="shared" si="36"/>
        <v>41255.065041371454</v>
      </c>
      <c r="G202" s="40">
        <f t="shared" si="39"/>
        <v>0.0025216221606163916</v>
      </c>
      <c r="H202" s="41">
        <f t="shared" si="37"/>
        <v>12.303926346964346</v>
      </c>
      <c r="I202" s="35">
        <f t="shared" si="43"/>
        <v>3366.165041371449</v>
      </c>
      <c r="J202" s="41">
        <f t="shared" si="38"/>
        <v>3366.165041371449</v>
      </c>
      <c r="K202" s="41">
        <f t="shared" si="40"/>
        <v>0.00171682228326544</v>
      </c>
      <c r="L202" s="42">
        <f t="shared" si="41"/>
        <v>525778.650671263</v>
      </c>
      <c r="M202" s="45">
        <f t="shared" si="42"/>
        <v>96360.12721339644</v>
      </c>
      <c r="N202" s="44">
        <f t="shared" si="35"/>
        <v>622138.7778846595</v>
      </c>
      <c r="O202" s="41"/>
      <c r="P202" s="41"/>
      <c r="Q202" s="41"/>
    </row>
    <row r="203" spans="1:17" s="70" customFormat="1" ht="12.75">
      <c r="A203" s="35" t="s">
        <v>489</v>
      </c>
      <c r="B203" s="36" t="s">
        <v>439</v>
      </c>
      <c r="C203" s="70">
        <v>4931</v>
      </c>
      <c r="D203" s="37">
        <v>6953096.9799999995</v>
      </c>
      <c r="E203" s="38">
        <v>836150</v>
      </c>
      <c r="F203" s="39">
        <f t="shared" si="36"/>
        <v>41004.27101402858</v>
      </c>
      <c r="G203" s="40">
        <f t="shared" si="39"/>
        <v>0.0025062929452469855</v>
      </c>
      <c r="H203" s="41">
        <f t="shared" si="37"/>
        <v>8.31560961549961</v>
      </c>
      <c r="I203" s="35">
        <f t="shared" si="43"/>
        <v>-14716.028985971423</v>
      </c>
      <c r="J203" s="41">
        <f t="shared" si="38"/>
        <v>0</v>
      </c>
      <c r="K203" s="41">
        <f t="shared" si="40"/>
        <v>0</v>
      </c>
      <c r="L203" s="42">
        <f t="shared" si="41"/>
        <v>522582.3850694389</v>
      </c>
      <c r="M203" s="45">
        <f t="shared" si="42"/>
        <v>0</v>
      </c>
      <c r="N203" s="44">
        <f t="shared" si="35"/>
        <v>522582.3850694389</v>
      </c>
      <c r="O203" s="41"/>
      <c r="P203" s="41"/>
      <c r="Q203" s="41"/>
    </row>
    <row r="204" spans="1:17" s="70" customFormat="1" ht="12.75">
      <c r="A204" s="35" t="s">
        <v>480</v>
      </c>
      <c r="B204" s="36" t="s">
        <v>186</v>
      </c>
      <c r="C204" s="70">
        <v>1736</v>
      </c>
      <c r="D204" s="37">
        <v>3478854</v>
      </c>
      <c r="E204" s="38">
        <v>333300</v>
      </c>
      <c r="F204" s="39">
        <f t="shared" si="36"/>
        <v>18119.683600360037</v>
      </c>
      <c r="G204" s="40">
        <f t="shared" si="39"/>
        <v>0.0011075245103651</v>
      </c>
      <c r="H204" s="41">
        <f t="shared" si="37"/>
        <v>10.437605760576057</v>
      </c>
      <c r="I204" s="35">
        <f t="shared" si="43"/>
        <v>-1497.1163996399666</v>
      </c>
      <c r="J204" s="41">
        <f t="shared" si="38"/>
        <v>0</v>
      </c>
      <c r="K204" s="41">
        <f t="shared" si="40"/>
        <v>0</v>
      </c>
      <c r="L204" s="42">
        <f t="shared" si="41"/>
        <v>230927.8335747063</v>
      </c>
      <c r="M204" s="45">
        <f t="shared" si="42"/>
        <v>0</v>
      </c>
      <c r="N204" s="44">
        <f t="shared" si="35"/>
        <v>230927.8335747063</v>
      </c>
      <c r="O204" s="41"/>
      <c r="P204" s="41"/>
      <c r="Q204" s="41"/>
    </row>
    <row r="205" spans="1:17" s="70" customFormat="1" ht="12.75">
      <c r="A205" s="35" t="s">
        <v>475</v>
      </c>
      <c r="B205" s="36" t="s">
        <v>39</v>
      </c>
      <c r="C205" s="70">
        <v>5969</v>
      </c>
      <c r="D205" s="37">
        <v>5905995.2299999995</v>
      </c>
      <c r="E205" s="38">
        <v>382300</v>
      </c>
      <c r="F205" s="39">
        <f t="shared" si="36"/>
        <v>92212.62235906355</v>
      </c>
      <c r="G205" s="40">
        <f t="shared" si="39"/>
        <v>0.005636287127313551</v>
      </c>
      <c r="H205" s="41">
        <f t="shared" si="37"/>
        <v>15.448588098352078</v>
      </c>
      <c r="I205" s="35">
        <f t="shared" si="43"/>
        <v>24762.92235906355</v>
      </c>
      <c r="J205" s="41">
        <f t="shared" si="38"/>
        <v>24762.92235906355</v>
      </c>
      <c r="K205" s="41">
        <f t="shared" si="40"/>
        <v>0.012629665028988405</v>
      </c>
      <c r="L205" s="42">
        <f t="shared" si="41"/>
        <v>1175211.5312431809</v>
      </c>
      <c r="M205" s="45">
        <f t="shared" si="42"/>
        <v>708865.5248236579</v>
      </c>
      <c r="N205" s="44">
        <f t="shared" si="35"/>
        <v>1884077.0560668388</v>
      </c>
      <c r="O205" s="41"/>
      <c r="P205" s="41"/>
      <c r="Q205" s="41"/>
    </row>
    <row r="206" spans="1:17" s="70" customFormat="1" ht="12.75">
      <c r="A206" s="35" t="s">
        <v>483</v>
      </c>
      <c r="B206" s="36" t="s">
        <v>275</v>
      </c>
      <c r="C206" s="70">
        <v>1097</v>
      </c>
      <c r="D206" s="37">
        <v>1441118.8099999998</v>
      </c>
      <c r="E206" s="38">
        <v>86200</v>
      </c>
      <c r="F206" s="39">
        <f t="shared" si="36"/>
        <v>18339.99228039443</v>
      </c>
      <c r="G206" s="40">
        <f t="shared" si="39"/>
        <v>0.0011209903781123393</v>
      </c>
      <c r="H206" s="41">
        <f t="shared" si="37"/>
        <v>16.7183156612529</v>
      </c>
      <c r="I206" s="35">
        <f t="shared" si="43"/>
        <v>5943.892280394429</v>
      </c>
      <c r="J206" s="41">
        <f t="shared" si="38"/>
        <v>5943.892280394429</v>
      </c>
      <c r="K206" s="41">
        <f t="shared" si="40"/>
        <v>0.003031522991562234</v>
      </c>
      <c r="L206" s="42">
        <f t="shared" si="41"/>
        <v>233735.5761004662</v>
      </c>
      <c r="M206" s="45">
        <f t="shared" si="42"/>
        <v>170150.3667354883</v>
      </c>
      <c r="N206" s="44">
        <f t="shared" si="35"/>
        <v>403885.9428359545</v>
      </c>
      <c r="O206" s="41"/>
      <c r="P206" s="41"/>
      <c r="Q206" s="41"/>
    </row>
    <row r="207" spans="1:17" s="70" customFormat="1" ht="12.75">
      <c r="A207" s="35" t="s">
        <v>483</v>
      </c>
      <c r="B207" s="36" t="s">
        <v>276</v>
      </c>
      <c r="C207" s="70">
        <v>1434</v>
      </c>
      <c r="D207" s="37">
        <v>1449852.1</v>
      </c>
      <c r="E207" s="38">
        <v>148100</v>
      </c>
      <c r="F207" s="39">
        <f t="shared" si="36"/>
        <v>14038.405883862255</v>
      </c>
      <c r="G207" s="40">
        <f t="shared" si="39"/>
        <v>0.000858065678504571</v>
      </c>
      <c r="H207" s="41">
        <f t="shared" si="37"/>
        <v>9.789683322079677</v>
      </c>
      <c r="I207" s="35">
        <f t="shared" si="43"/>
        <v>-2165.7941161377444</v>
      </c>
      <c r="J207" s="41">
        <f t="shared" si="38"/>
        <v>0</v>
      </c>
      <c r="K207" s="41">
        <f t="shared" si="40"/>
        <v>0</v>
      </c>
      <c r="L207" s="42">
        <f t="shared" si="41"/>
        <v>178913.64601633028</v>
      </c>
      <c r="M207" s="45">
        <f t="shared" si="42"/>
        <v>0</v>
      </c>
      <c r="N207" s="44">
        <f t="shared" si="35"/>
        <v>178913.64601633028</v>
      </c>
      <c r="O207" s="41"/>
      <c r="P207" s="41"/>
      <c r="Q207" s="41"/>
    </row>
    <row r="208" spans="1:17" s="70" customFormat="1" ht="12.75">
      <c r="A208" s="35" t="s">
        <v>488</v>
      </c>
      <c r="B208" s="36" t="s">
        <v>518</v>
      </c>
      <c r="C208" s="70">
        <v>783</v>
      </c>
      <c r="D208" s="37">
        <v>56178.75</v>
      </c>
      <c r="E208" s="38">
        <v>4437.5</v>
      </c>
      <c r="F208" s="39">
        <f t="shared" si="36"/>
        <v>9912.78</v>
      </c>
      <c r="G208" s="40">
        <f t="shared" si="39"/>
        <v>0.0006058961656283452</v>
      </c>
      <c r="H208" s="41">
        <f t="shared" si="37"/>
        <v>12.66</v>
      </c>
      <c r="I208" s="35">
        <f t="shared" si="43"/>
        <v>1064.8799999999997</v>
      </c>
      <c r="J208" s="41">
        <f t="shared" si="38"/>
        <v>1064.8799999999997</v>
      </c>
      <c r="K208" s="41">
        <f t="shared" si="40"/>
        <v>0.0005431135106372707</v>
      </c>
      <c r="L208" s="42">
        <f t="shared" si="41"/>
        <v>126334.25950424389</v>
      </c>
      <c r="M208" s="45">
        <f t="shared" si="42"/>
        <v>30483.345589375855</v>
      </c>
      <c r="N208" s="44">
        <f t="shared" si="35"/>
        <v>156817.60509361976</v>
      </c>
      <c r="O208" s="41"/>
      <c r="P208" s="41"/>
      <c r="Q208" s="41"/>
    </row>
    <row r="209" spans="1:17" s="70" customFormat="1" ht="12.75">
      <c r="A209" s="35" t="s">
        <v>477</v>
      </c>
      <c r="B209" s="36" t="s">
        <v>105</v>
      </c>
      <c r="C209" s="70">
        <v>821</v>
      </c>
      <c r="D209" s="37">
        <v>1446436.56</v>
      </c>
      <c r="E209" s="38">
        <v>150550</v>
      </c>
      <c r="F209" s="39">
        <f t="shared" si="36"/>
        <v>7887.907112321488</v>
      </c>
      <c r="G209" s="40">
        <f t="shared" si="39"/>
        <v>0.0004821304088447582</v>
      </c>
      <c r="H209" s="41">
        <f t="shared" si="37"/>
        <v>9.607682231816673</v>
      </c>
      <c r="I209" s="35">
        <f t="shared" si="43"/>
        <v>-1389.3928876785121</v>
      </c>
      <c r="J209" s="41">
        <f t="shared" si="38"/>
        <v>0</v>
      </c>
      <c r="K209" s="41">
        <f t="shared" si="40"/>
        <v>0</v>
      </c>
      <c r="L209" s="42">
        <f t="shared" si="41"/>
        <v>100528.09646470455</v>
      </c>
      <c r="M209" s="45">
        <f t="shared" si="42"/>
        <v>0</v>
      </c>
      <c r="N209" s="44">
        <f t="shared" si="35"/>
        <v>100528.09646470455</v>
      </c>
      <c r="O209" s="41"/>
      <c r="P209" s="41"/>
      <c r="Q209" s="41"/>
    </row>
    <row r="210" spans="1:17" s="70" customFormat="1" ht="12.75">
      <c r="A210" s="35" t="s">
        <v>475</v>
      </c>
      <c r="B210" s="36" t="s">
        <v>40</v>
      </c>
      <c r="C210" s="70">
        <v>776</v>
      </c>
      <c r="D210" s="37">
        <v>1875239.53</v>
      </c>
      <c r="E210" s="38">
        <v>105550</v>
      </c>
      <c r="F210" s="39">
        <f t="shared" si="36"/>
        <v>13786.697065656086</v>
      </c>
      <c r="G210" s="40">
        <f t="shared" si="39"/>
        <v>0.0008426805486211315</v>
      </c>
      <c r="H210" s="41">
        <f t="shared" si="37"/>
        <v>17.766362198010423</v>
      </c>
      <c r="I210" s="35">
        <f t="shared" si="43"/>
        <v>5017.897065656088</v>
      </c>
      <c r="J210" s="41">
        <f t="shared" si="38"/>
        <v>5017.897065656088</v>
      </c>
      <c r="K210" s="41">
        <f t="shared" si="40"/>
        <v>0.0025592439442424855</v>
      </c>
      <c r="L210" s="42">
        <f t="shared" si="41"/>
        <v>175705.72178531086</v>
      </c>
      <c r="M210" s="45">
        <f t="shared" si="42"/>
        <v>143642.74883959658</v>
      </c>
      <c r="N210" s="44">
        <f t="shared" si="35"/>
        <v>319348.4706249074</v>
      </c>
      <c r="O210" s="41"/>
      <c r="P210" s="41"/>
      <c r="Q210" s="41"/>
    </row>
    <row r="211" spans="1:17" s="70" customFormat="1" ht="12.75">
      <c r="A211" s="35" t="s">
        <v>480</v>
      </c>
      <c r="B211" s="36" t="s">
        <v>187</v>
      </c>
      <c r="C211" s="70">
        <v>94</v>
      </c>
      <c r="D211" s="37">
        <v>662160.32</v>
      </c>
      <c r="E211" s="38">
        <v>73600</v>
      </c>
      <c r="F211" s="39">
        <f t="shared" si="36"/>
        <v>845.6938869565217</v>
      </c>
      <c r="G211" s="40">
        <f t="shared" si="39"/>
        <v>5.169111827381297E-05</v>
      </c>
      <c r="H211" s="41">
        <f t="shared" si="37"/>
        <v>8.99674347826087</v>
      </c>
      <c r="I211" s="35">
        <f t="shared" si="43"/>
        <v>-216.50611304347834</v>
      </c>
      <c r="J211" s="41">
        <f t="shared" si="38"/>
        <v>0</v>
      </c>
      <c r="K211" s="41">
        <f t="shared" si="40"/>
        <v>0</v>
      </c>
      <c r="L211" s="42">
        <f t="shared" si="41"/>
        <v>10778.016961530258</v>
      </c>
      <c r="M211" s="45">
        <f t="shared" si="42"/>
        <v>0</v>
      </c>
      <c r="N211" s="44">
        <f t="shared" si="35"/>
        <v>10778.016961530258</v>
      </c>
      <c r="O211" s="41"/>
      <c r="P211" s="41"/>
      <c r="Q211" s="41"/>
    </row>
    <row r="212" spans="1:17" s="70" customFormat="1" ht="12.75">
      <c r="A212" s="35" t="s">
        <v>487</v>
      </c>
      <c r="B212" s="36" t="s">
        <v>371</v>
      </c>
      <c r="C212" s="70">
        <v>590</v>
      </c>
      <c r="D212" s="37">
        <v>6778098.36</v>
      </c>
      <c r="E212" s="38">
        <v>545000</v>
      </c>
      <c r="F212" s="39">
        <f t="shared" si="36"/>
        <v>7337.757857614679</v>
      </c>
      <c r="G212" s="40">
        <f t="shared" si="39"/>
        <v>0.00044850378503689123</v>
      </c>
      <c r="H212" s="41">
        <f t="shared" si="37"/>
        <v>12.436877724770643</v>
      </c>
      <c r="I212" s="35">
        <f t="shared" si="43"/>
        <v>670.7578576146786</v>
      </c>
      <c r="J212" s="41">
        <f t="shared" si="38"/>
        <v>670.7578576146786</v>
      </c>
      <c r="K212" s="41">
        <f t="shared" si="40"/>
        <v>0.00034210207238059007</v>
      </c>
      <c r="L212" s="42">
        <f t="shared" si="41"/>
        <v>93516.67295785819</v>
      </c>
      <c r="M212" s="45">
        <f t="shared" si="42"/>
        <v>19201.171569057187</v>
      </c>
      <c r="N212" s="44">
        <f t="shared" si="35"/>
        <v>112717.84452691537</v>
      </c>
      <c r="O212" s="41"/>
      <c r="P212" s="41"/>
      <c r="Q212" s="41"/>
    </row>
    <row r="213" spans="1:17" s="70" customFormat="1" ht="12.75">
      <c r="A213" s="35" t="s">
        <v>486</v>
      </c>
      <c r="B213" s="36" t="s">
        <v>349</v>
      </c>
      <c r="C213" s="70">
        <v>799</v>
      </c>
      <c r="D213" s="37">
        <v>1605353.45</v>
      </c>
      <c r="E213" s="38">
        <v>131350</v>
      </c>
      <c r="F213" s="39">
        <f t="shared" si="36"/>
        <v>9765.339981347544</v>
      </c>
      <c r="G213" s="40">
        <f t="shared" si="39"/>
        <v>0.0005968842293237269</v>
      </c>
      <c r="H213" s="41">
        <f t="shared" si="37"/>
        <v>12.221952417205937</v>
      </c>
      <c r="I213" s="35">
        <f t="shared" si="43"/>
        <v>736.6399813475433</v>
      </c>
      <c r="J213" s="41">
        <f t="shared" si="38"/>
        <v>736.6399813475433</v>
      </c>
      <c r="K213" s="41">
        <f t="shared" si="40"/>
        <v>0.0003757034842850255</v>
      </c>
      <c r="L213" s="42">
        <f t="shared" si="41"/>
        <v>124455.19777002303</v>
      </c>
      <c r="M213" s="45">
        <f t="shared" si="42"/>
        <v>21087.118855052733</v>
      </c>
      <c r="N213" s="44">
        <f t="shared" si="35"/>
        <v>145542.31662507576</v>
      </c>
      <c r="O213" s="41"/>
      <c r="P213" s="41"/>
      <c r="Q213" s="41"/>
    </row>
    <row r="214" spans="1:17" s="70" customFormat="1" ht="12.75">
      <c r="A214" s="35" t="s">
        <v>487</v>
      </c>
      <c r="B214" s="36" t="s">
        <v>372</v>
      </c>
      <c r="C214" s="70">
        <v>632</v>
      </c>
      <c r="D214" s="37">
        <v>692581</v>
      </c>
      <c r="E214" s="38">
        <v>59500</v>
      </c>
      <c r="F214" s="39">
        <f t="shared" si="36"/>
        <v>7356.4906218487395</v>
      </c>
      <c r="G214" s="40">
        <f t="shared" si="39"/>
        <v>0.00044964878270868836</v>
      </c>
      <c r="H214" s="41">
        <f t="shared" si="37"/>
        <v>11.64001680672269</v>
      </c>
      <c r="I214" s="35">
        <f t="shared" si="43"/>
        <v>214.89062184873944</v>
      </c>
      <c r="J214" s="41">
        <f t="shared" si="38"/>
        <v>214.89062184873944</v>
      </c>
      <c r="K214" s="41">
        <f t="shared" si="40"/>
        <v>0.00010959920369928546</v>
      </c>
      <c r="L214" s="42">
        <f t="shared" si="41"/>
        <v>93755.41424919904</v>
      </c>
      <c r="M214" s="45">
        <f t="shared" si="42"/>
        <v>6151.4772460098875</v>
      </c>
      <c r="N214" s="44">
        <f t="shared" si="35"/>
        <v>99906.89149520893</v>
      </c>
      <c r="O214" s="41"/>
      <c r="P214" s="41"/>
      <c r="Q214" s="41"/>
    </row>
    <row r="215" spans="1:17" s="70" customFormat="1" ht="12.75">
      <c r="A215" s="35" t="s">
        <v>477</v>
      </c>
      <c r="B215" s="36" t="s">
        <v>106</v>
      </c>
      <c r="C215" s="70">
        <v>4734</v>
      </c>
      <c r="D215" s="37">
        <v>7286577.97</v>
      </c>
      <c r="E215" s="38">
        <v>395900</v>
      </c>
      <c r="F215" s="39">
        <f t="shared" si="36"/>
        <v>87129.73000752715</v>
      </c>
      <c r="G215" s="40">
        <f t="shared" si="39"/>
        <v>0.0053256068755478956</v>
      </c>
      <c r="H215" s="41">
        <f t="shared" si="37"/>
        <v>18.40509717100278</v>
      </c>
      <c r="I215" s="35">
        <f t="shared" si="43"/>
        <v>33635.53000752715</v>
      </c>
      <c r="J215" s="41">
        <f t="shared" si="38"/>
        <v>33635.53000752715</v>
      </c>
      <c r="K215" s="41">
        <f t="shared" si="40"/>
        <v>0.017154900819372456</v>
      </c>
      <c r="L215" s="42">
        <f t="shared" si="41"/>
        <v>1110432.1816186418</v>
      </c>
      <c r="M215" s="45">
        <f t="shared" si="42"/>
        <v>962853.5471614383</v>
      </c>
      <c r="N215" s="44">
        <f t="shared" si="35"/>
        <v>2073285.72878008</v>
      </c>
      <c r="O215" s="41"/>
      <c r="P215" s="41"/>
      <c r="Q215" s="41"/>
    </row>
    <row r="216" spans="1:17" s="70" customFormat="1" ht="12.75">
      <c r="A216" s="35" t="s">
        <v>481</v>
      </c>
      <c r="B216" s="36" t="s">
        <v>206</v>
      </c>
      <c r="C216" s="70">
        <v>2639</v>
      </c>
      <c r="D216" s="37">
        <v>5233261.17</v>
      </c>
      <c r="E216" s="38">
        <v>613800</v>
      </c>
      <c r="F216" s="39">
        <f t="shared" si="36"/>
        <v>22500.124189687194</v>
      </c>
      <c r="G216" s="40">
        <f t="shared" si="39"/>
        <v>0.0013752689934300013</v>
      </c>
      <c r="H216" s="41">
        <f t="shared" si="37"/>
        <v>8.52600386119257</v>
      </c>
      <c r="I216" s="35">
        <f t="shared" si="43"/>
        <v>-7320.575810312807</v>
      </c>
      <c r="J216" s="41">
        <f t="shared" si="38"/>
        <v>0</v>
      </c>
      <c r="K216" s="41">
        <f t="shared" si="40"/>
        <v>0</v>
      </c>
      <c r="L216" s="42">
        <f t="shared" si="41"/>
        <v>286754.72755954</v>
      </c>
      <c r="M216" s="45">
        <f t="shared" si="42"/>
        <v>0</v>
      </c>
      <c r="N216" s="44">
        <f t="shared" si="35"/>
        <v>286754.72755954</v>
      </c>
      <c r="O216" s="41"/>
      <c r="P216" s="41"/>
      <c r="Q216" s="41"/>
    </row>
    <row r="217" spans="1:17" s="70" customFormat="1" ht="12.75">
      <c r="A217" s="35" t="s">
        <v>488</v>
      </c>
      <c r="B217" s="36" t="s">
        <v>408</v>
      </c>
      <c r="C217" s="70">
        <v>584</v>
      </c>
      <c r="D217" s="37">
        <v>958649.55</v>
      </c>
      <c r="E217" s="38">
        <v>76350</v>
      </c>
      <c r="F217" s="39">
        <f t="shared" si="36"/>
        <v>7332.695968565816</v>
      </c>
      <c r="G217" s="40">
        <f t="shared" si="39"/>
        <v>0.00044819438856430314</v>
      </c>
      <c r="H217" s="41">
        <f t="shared" si="37"/>
        <v>12.555986247544205</v>
      </c>
      <c r="I217" s="35">
        <f t="shared" si="43"/>
        <v>733.495968565815</v>
      </c>
      <c r="J217" s="41">
        <f t="shared" si="38"/>
        <v>733.495968565815</v>
      </c>
      <c r="K217" s="41">
        <f t="shared" si="40"/>
        <v>0.0003740999648092415</v>
      </c>
      <c r="L217" s="42">
        <f t="shared" si="41"/>
        <v>93452.16128659336</v>
      </c>
      <c r="M217" s="45">
        <f t="shared" si="42"/>
        <v>20997.118077347415</v>
      </c>
      <c r="N217" s="44">
        <f t="shared" si="35"/>
        <v>114449.27936394078</v>
      </c>
      <c r="O217" s="41"/>
      <c r="P217" s="41"/>
      <c r="Q217" s="41"/>
    </row>
    <row r="218" spans="1:17" s="70" customFormat="1" ht="12.75">
      <c r="A218" s="35" t="s">
        <v>488</v>
      </c>
      <c r="B218" s="36" t="s">
        <v>409</v>
      </c>
      <c r="C218" s="70">
        <v>1249</v>
      </c>
      <c r="D218" s="37">
        <v>2674764.7</v>
      </c>
      <c r="E218" s="38">
        <v>219350</v>
      </c>
      <c r="F218" s="39">
        <f t="shared" si="36"/>
        <v>15230.367496238889</v>
      </c>
      <c r="G218" s="40">
        <f t="shared" si="39"/>
        <v>0.0009309216251224907</v>
      </c>
      <c r="H218" s="41">
        <f t="shared" si="37"/>
        <v>12.194049236380215</v>
      </c>
      <c r="I218" s="35">
        <f t="shared" si="43"/>
        <v>1116.6674962388872</v>
      </c>
      <c r="J218" s="41">
        <f t="shared" si="38"/>
        <v>1116.6674962388872</v>
      </c>
      <c r="K218" s="41">
        <f t="shared" si="40"/>
        <v>0.0005695263354526646</v>
      </c>
      <c r="L218" s="42">
        <f t="shared" si="41"/>
        <v>194104.70116504605</v>
      </c>
      <c r="M218" s="45">
        <f t="shared" si="42"/>
        <v>31965.81886811009</v>
      </c>
      <c r="N218" s="44">
        <f t="shared" si="35"/>
        <v>226070.52003315615</v>
      </c>
      <c r="O218" s="41"/>
      <c r="P218" s="41"/>
      <c r="Q218" s="41"/>
    </row>
    <row r="219" spans="1:17" s="70" customFormat="1" ht="12.75">
      <c r="A219" s="35" t="s">
        <v>483</v>
      </c>
      <c r="B219" s="36" t="s">
        <v>277</v>
      </c>
      <c r="C219" s="70">
        <v>1380</v>
      </c>
      <c r="D219" s="37">
        <v>1086930.13</v>
      </c>
      <c r="E219" s="38">
        <v>115550</v>
      </c>
      <c r="F219" s="39">
        <f t="shared" si="36"/>
        <v>12981.078142795326</v>
      </c>
      <c r="G219" s="40">
        <f t="shared" si="39"/>
        <v>0.0007934389215176377</v>
      </c>
      <c r="H219" s="41">
        <f t="shared" si="37"/>
        <v>9.406578364344439</v>
      </c>
      <c r="I219" s="35">
        <f t="shared" si="43"/>
        <v>-2612.9218572046757</v>
      </c>
      <c r="J219" s="41">
        <f t="shared" si="38"/>
        <v>0</v>
      </c>
      <c r="K219" s="41">
        <f t="shared" si="40"/>
        <v>0</v>
      </c>
      <c r="L219" s="42">
        <f t="shared" si="41"/>
        <v>165438.4435785696</v>
      </c>
      <c r="M219" s="45">
        <f t="shared" si="42"/>
        <v>0</v>
      </c>
      <c r="N219" s="44">
        <f t="shared" si="35"/>
        <v>165438.4435785696</v>
      </c>
      <c r="O219" s="41"/>
      <c r="P219" s="41"/>
      <c r="Q219" s="41"/>
    </row>
    <row r="220" spans="1:17" s="70" customFormat="1" ht="12.75">
      <c r="A220" s="35" t="s">
        <v>489</v>
      </c>
      <c r="B220" s="36" t="s">
        <v>440</v>
      </c>
      <c r="C220" s="70">
        <v>11641</v>
      </c>
      <c r="D220" s="37">
        <v>40081232.98</v>
      </c>
      <c r="E220" s="38">
        <v>4182800</v>
      </c>
      <c r="F220" s="39">
        <f t="shared" si="36"/>
        <v>111548.63563167733</v>
      </c>
      <c r="G220" s="40">
        <f t="shared" si="39"/>
        <v>0.006818157026616822</v>
      </c>
      <c r="H220" s="41">
        <f t="shared" si="37"/>
        <v>9.582392889930189</v>
      </c>
      <c r="I220" s="35">
        <f t="shared" si="43"/>
        <v>-19994.664368322683</v>
      </c>
      <c r="J220" s="41">
        <f t="shared" si="38"/>
        <v>0</v>
      </c>
      <c r="K220" s="41">
        <f t="shared" si="40"/>
        <v>0</v>
      </c>
      <c r="L220" s="42">
        <f t="shared" si="41"/>
        <v>1421640.980757837</v>
      </c>
      <c r="M220" s="45">
        <f t="shared" si="42"/>
        <v>0</v>
      </c>
      <c r="N220" s="44">
        <f t="shared" si="35"/>
        <v>1421640.980757837</v>
      </c>
      <c r="O220" s="41"/>
      <c r="P220" s="41"/>
      <c r="Q220" s="41"/>
    </row>
    <row r="221" spans="1:17" s="70" customFormat="1" ht="12.75">
      <c r="A221" s="35" t="s">
        <v>489</v>
      </c>
      <c r="B221" s="36" t="s">
        <v>441</v>
      </c>
      <c r="C221" s="70">
        <v>3660</v>
      </c>
      <c r="D221" s="37">
        <v>20779326.24</v>
      </c>
      <c r="E221" s="38">
        <v>3810250</v>
      </c>
      <c r="F221" s="39">
        <f t="shared" si="36"/>
        <v>19959.932822885636</v>
      </c>
      <c r="G221" s="40">
        <f t="shared" si="39"/>
        <v>0.0012200055648955953</v>
      </c>
      <c r="H221" s="41">
        <f t="shared" si="37"/>
        <v>5.453533558165474</v>
      </c>
      <c r="I221" s="35">
        <f t="shared" si="43"/>
        <v>-21398.067177114368</v>
      </c>
      <c r="J221" s="41">
        <f t="shared" si="38"/>
        <v>0</v>
      </c>
      <c r="K221" s="41">
        <f t="shared" si="40"/>
        <v>0</v>
      </c>
      <c r="L221" s="42">
        <f t="shared" si="41"/>
        <v>254381.0447658184</v>
      </c>
      <c r="M221" s="45">
        <f t="shared" si="42"/>
        <v>0</v>
      </c>
      <c r="N221" s="44">
        <f t="shared" si="35"/>
        <v>254381.0447658184</v>
      </c>
      <c r="O221" s="41"/>
      <c r="P221" s="41"/>
      <c r="Q221" s="41"/>
    </row>
    <row r="222" spans="1:17" s="70" customFormat="1" ht="12.75">
      <c r="A222" s="35" t="s">
        <v>477</v>
      </c>
      <c r="B222" s="36" t="s">
        <v>107</v>
      </c>
      <c r="C222" s="70">
        <v>971</v>
      </c>
      <c r="D222" s="37">
        <v>2206872.02</v>
      </c>
      <c r="E222" s="38">
        <v>197650</v>
      </c>
      <c r="F222" s="39">
        <f t="shared" si="36"/>
        <v>10841.754269769795</v>
      </c>
      <c r="G222" s="40">
        <f t="shared" si="39"/>
        <v>0.0006626776081723047</v>
      </c>
      <c r="H222" s="41">
        <f t="shared" si="37"/>
        <v>11.165555375664052</v>
      </c>
      <c r="I222" s="35">
        <f t="shared" si="43"/>
        <v>-130.545730230206</v>
      </c>
      <c r="J222" s="41">
        <f t="shared" si="38"/>
        <v>0</v>
      </c>
      <c r="K222" s="41">
        <f t="shared" si="40"/>
        <v>0</v>
      </c>
      <c r="L222" s="42">
        <f t="shared" si="41"/>
        <v>138173.65031790696</v>
      </c>
      <c r="M222" s="45">
        <f t="shared" si="42"/>
        <v>0</v>
      </c>
      <c r="N222" s="44">
        <f t="shared" si="35"/>
        <v>138173.65031790696</v>
      </c>
      <c r="O222" s="41"/>
      <c r="P222" s="41"/>
      <c r="Q222" s="41"/>
    </row>
    <row r="223" spans="1:17" s="70" customFormat="1" ht="12.75">
      <c r="A223" s="35" t="s">
        <v>484</v>
      </c>
      <c r="B223" s="36" t="s">
        <v>313</v>
      </c>
      <c r="C223" s="70">
        <v>26</v>
      </c>
      <c r="D223" s="37">
        <v>433623.31</v>
      </c>
      <c r="E223" s="38">
        <v>106900</v>
      </c>
      <c r="F223" s="39">
        <f t="shared" si="36"/>
        <v>105.46497717492984</v>
      </c>
      <c r="G223" s="40">
        <f t="shared" si="39"/>
        <v>6.446307219404742E-06</v>
      </c>
      <c r="H223" s="41">
        <f t="shared" si="37"/>
        <v>4.05634527595884</v>
      </c>
      <c r="I223" s="35">
        <f t="shared" si="43"/>
        <v>-188.33502282507018</v>
      </c>
      <c r="J223" s="41">
        <f t="shared" si="38"/>
        <v>0</v>
      </c>
      <c r="K223" s="41">
        <f t="shared" si="40"/>
        <v>0</v>
      </c>
      <c r="L223" s="42">
        <f t="shared" si="41"/>
        <v>1344.1072832269801</v>
      </c>
      <c r="M223" s="45">
        <f t="shared" si="42"/>
        <v>0</v>
      </c>
      <c r="N223" s="44">
        <f t="shared" si="35"/>
        <v>1344.1072832269801</v>
      </c>
      <c r="O223" s="41"/>
      <c r="P223" s="41"/>
      <c r="Q223" s="41"/>
    </row>
    <row r="224" spans="1:17" s="70" customFormat="1" ht="12.75">
      <c r="A224" s="35" t="s">
        <v>489</v>
      </c>
      <c r="B224" s="36" t="s">
        <v>442</v>
      </c>
      <c r="C224" s="70">
        <v>10194</v>
      </c>
      <c r="D224" s="37">
        <v>28568431.16</v>
      </c>
      <c r="E224" s="38">
        <v>2836750</v>
      </c>
      <c r="F224" s="39">
        <f t="shared" si="36"/>
        <v>102662.05596017977</v>
      </c>
      <c r="G224" s="40">
        <f t="shared" si="39"/>
        <v>0.006274985025572597</v>
      </c>
      <c r="H224" s="41">
        <f t="shared" si="37"/>
        <v>10.070831465585618</v>
      </c>
      <c r="I224" s="35">
        <f t="shared" si="43"/>
        <v>-12530.144039820216</v>
      </c>
      <c r="J224" s="41">
        <f t="shared" si="38"/>
        <v>0</v>
      </c>
      <c r="K224" s="41">
        <f t="shared" si="40"/>
        <v>0</v>
      </c>
      <c r="L224" s="42">
        <f t="shared" si="41"/>
        <v>1308385.2177605638</v>
      </c>
      <c r="M224" s="45">
        <f t="shared" si="42"/>
        <v>0</v>
      </c>
      <c r="N224" s="44">
        <f t="shared" si="35"/>
        <v>1308385.2177605638</v>
      </c>
      <c r="O224" s="41"/>
      <c r="P224" s="41"/>
      <c r="Q224" s="41"/>
    </row>
    <row r="225" spans="1:17" s="70" customFormat="1" ht="12.75">
      <c r="A225" s="35" t="s">
        <v>487</v>
      </c>
      <c r="B225" s="36" t="s">
        <v>373</v>
      </c>
      <c r="C225" s="70">
        <v>823</v>
      </c>
      <c r="D225" s="37">
        <v>1079605.73</v>
      </c>
      <c r="E225" s="38">
        <v>73600</v>
      </c>
      <c r="F225" s="39">
        <f t="shared" si="36"/>
        <v>12072.221681929348</v>
      </c>
      <c r="G225" s="40">
        <f t="shared" si="39"/>
        <v>0.000737887134355485</v>
      </c>
      <c r="H225" s="41">
        <f t="shared" si="37"/>
        <v>14.668556114130434</v>
      </c>
      <c r="I225" s="35">
        <f t="shared" si="43"/>
        <v>2772.321681929346</v>
      </c>
      <c r="J225" s="41">
        <f t="shared" si="38"/>
        <v>2772.321681929346</v>
      </c>
      <c r="K225" s="41">
        <f t="shared" si="40"/>
        <v>0.0014139483897607904</v>
      </c>
      <c r="L225" s="42">
        <f t="shared" si="41"/>
        <v>153855.44587468117</v>
      </c>
      <c r="M225" s="45">
        <f t="shared" si="42"/>
        <v>79360.71662081363</v>
      </c>
      <c r="N225" s="44">
        <f t="shared" si="35"/>
        <v>233216.16249549482</v>
      </c>
      <c r="O225" s="41"/>
      <c r="P225" s="41"/>
      <c r="Q225" s="41"/>
    </row>
    <row r="226" spans="1:17" s="70" customFormat="1" ht="12.75">
      <c r="A226" s="35" t="s">
        <v>483</v>
      </c>
      <c r="B226" s="36" t="s">
        <v>278</v>
      </c>
      <c r="C226" s="70">
        <v>637</v>
      </c>
      <c r="D226" s="37">
        <v>493090</v>
      </c>
      <c r="E226" s="38">
        <v>42200</v>
      </c>
      <c r="F226" s="39">
        <f t="shared" si="36"/>
        <v>7443.088388625592</v>
      </c>
      <c r="G226" s="40">
        <f t="shared" si="39"/>
        <v>0.00045494187453984705</v>
      </c>
      <c r="H226" s="41">
        <f t="shared" si="37"/>
        <v>11.684597156398103</v>
      </c>
      <c r="I226" s="35">
        <f t="shared" si="43"/>
        <v>244.98838862559145</v>
      </c>
      <c r="J226" s="41">
        <f t="shared" si="38"/>
        <v>244.98838862559145</v>
      </c>
      <c r="K226" s="41">
        <f t="shared" si="40"/>
        <v>0.000124949763176896</v>
      </c>
      <c r="L226" s="42">
        <f t="shared" si="41"/>
        <v>94859.06678062564</v>
      </c>
      <c r="M226" s="45">
        <f t="shared" si="42"/>
        <v>7013.05848157372</v>
      </c>
      <c r="N226" s="44">
        <f t="shared" si="35"/>
        <v>101872.12526219936</v>
      </c>
      <c r="O226" s="41"/>
      <c r="P226" s="41"/>
      <c r="Q226" s="41"/>
    </row>
    <row r="227" spans="1:17" s="70" customFormat="1" ht="12.75">
      <c r="A227" s="35" t="s">
        <v>484</v>
      </c>
      <c r="B227" s="36" t="s">
        <v>314</v>
      </c>
      <c r="C227" s="70">
        <v>158</v>
      </c>
      <c r="D227" s="37">
        <v>405305.81</v>
      </c>
      <c r="E227" s="38">
        <v>193650</v>
      </c>
      <c r="F227" s="39">
        <f t="shared" si="36"/>
        <v>330.69103010586105</v>
      </c>
      <c r="G227" s="40">
        <f t="shared" si="39"/>
        <v>2.021273821761694E-05</v>
      </c>
      <c r="H227" s="41">
        <f t="shared" si="37"/>
        <v>2.0929812032016524</v>
      </c>
      <c r="I227" s="35">
        <f t="shared" si="43"/>
        <v>-1454.708969894139</v>
      </c>
      <c r="J227" s="41">
        <f t="shared" si="38"/>
        <v>0</v>
      </c>
      <c r="K227" s="41">
        <f t="shared" si="40"/>
        <v>0</v>
      </c>
      <c r="L227" s="42">
        <f t="shared" si="41"/>
        <v>4214.519681978171</v>
      </c>
      <c r="M227" s="45">
        <f t="shared" si="42"/>
        <v>0</v>
      </c>
      <c r="N227" s="44">
        <f t="shared" si="35"/>
        <v>4214.519681978171</v>
      </c>
      <c r="O227" s="41"/>
      <c r="P227" s="41"/>
      <c r="Q227" s="41"/>
    </row>
    <row r="228" spans="1:17" s="70" customFormat="1" ht="12.75">
      <c r="A228" s="35" t="s">
        <v>483</v>
      </c>
      <c r="B228" s="36" t="s">
        <v>279</v>
      </c>
      <c r="C228" s="70">
        <v>102</v>
      </c>
      <c r="D228" s="37">
        <v>298411.57</v>
      </c>
      <c r="E228" s="38">
        <v>107300</v>
      </c>
      <c r="F228" s="39">
        <f t="shared" si="36"/>
        <v>283.671762721342</v>
      </c>
      <c r="G228" s="40">
        <f t="shared" si="39"/>
        <v>1.73387922792491E-05</v>
      </c>
      <c r="H228" s="41">
        <f t="shared" si="37"/>
        <v>2.781095712954334</v>
      </c>
      <c r="I228" s="35">
        <f t="shared" si="43"/>
        <v>-868.928237278658</v>
      </c>
      <c r="J228" s="41">
        <f t="shared" si="38"/>
        <v>0</v>
      </c>
      <c r="K228" s="41">
        <f t="shared" si="40"/>
        <v>0</v>
      </c>
      <c r="L228" s="42">
        <f t="shared" si="41"/>
        <v>3615.278669118484</v>
      </c>
      <c r="M228" s="45">
        <f t="shared" si="42"/>
        <v>0</v>
      </c>
      <c r="N228" s="44">
        <f t="shared" si="35"/>
        <v>3615.278669118484</v>
      </c>
      <c r="O228" s="41"/>
      <c r="P228" s="41"/>
      <c r="Q228" s="41"/>
    </row>
    <row r="229" spans="1:17" s="70" customFormat="1" ht="12.75">
      <c r="A229" s="35" t="s">
        <v>478</v>
      </c>
      <c r="B229" s="36" t="s">
        <v>133</v>
      </c>
      <c r="C229" s="70">
        <v>1772</v>
      </c>
      <c r="D229" s="37">
        <v>3051797.2352</v>
      </c>
      <c r="E229" s="38">
        <v>448350</v>
      </c>
      <c r="F229" s="39">
        <f t="shared" si="36"/>
        <v>12061.52492645121</v>
      </c>
      <c r="G229" s="40">
        <f t="shared" si="39"/>
        <v>0.0007372333194691597</v>
      </c>
      <c r="H229" s="41">
        <f t="shared" si="37"/>
        <v>6.806729642466823</v>
      </c>
      <c r="I229" s="35">
        <f t="shared" si="43"/>
        <v>-7962.075073548792</v>
      </c>
      <c r="J229" s="41">
        <f t="shared" si="38"/>
        <v>0</v>
      </c>
      <c r="K229" s="41">
        <f t="shared" si="40"/>
        <v>0</v>
      </c>
      <c r="L229" s="42">
        <f t="shared" si="41"/>
        <v>153719.12017367414</v>
      </c>
      <c r="M229" s="45">
        <f t="shared" si="42"/>
        <v>0</v>
      </c>
      <c r="N229" s="44">
        <f t="shared" si="35"/>
        <v>153719.12017367414</v>
      </c>
      <c r="O229" s="41"/>
      <c r="P229" s="41"/>
      <c r="Q229" s="41"/>
    </row>
    <row r="230" spans="1:17" s="70" customFormat="1" ht="12.75">
      <c r="A230" s="35" t="s">
        <v>489</v>
      </c>
      <c r="B230" s="36" t="s">
        <v>443</v>
      </c>
      <c r="C230" s="70">
        <v>6625</v>
      </c>
      <c r="D230" s="37">
        <v>7764309.11</v>
      </c>
      <c r="E230" s="38">
        <v>974600</v>
      </c>
      <c r="F230" s="39">
        <f t="shared" si="36"/>
        <v>52779.13795788016</v>
      </c>
      <c r="G230" s="40">
        <f t="shared" si="39"/>
        <v>0.0032260049465285255</v>
      </c>
      <c r="H230" s="41">
        <f t="shared" si="37"/>
        <v>7.96666233326493</v>
      </c>
      <c r="I230" s="35">
        <f t="shared" si="43"/>
        <v>-22083.362042119847</v>
      </c>
      <c r="J230" s="41">
        <f t="shared" si="38"/>
        <v>0</v>
      </c>
      <c r="K230" s="41">
        <f t="shared" si="40"/>
        <v>0</v>
      </c>
      <c r="L230" s="42">
        <f t="shared" si="41"/>
        <v>672648.1684432743</v>
      </c>
      <c r="M230" s="45">
        <f t="shared" si="42"/>
        <v>0</v>
      </c>
      <c r="N230" s="44">
        <f t="shared" si="35"/>
        <v>672648.1684432743</v>
      </c>
      <c r="O230" s="41"/>
      <c r="P230" s="41"/>
      <c r="Q230" s="41"/>
    </row>
    <row r="231" spans="1:17" s="70" customFormat="1" ht="12.75">
      <c r="A231" s="35" t="s">
        <v>483</v>
      </c>
      <c r="B231" s="36" t="s">
        <v>280</v>
      </c>
      <c r="C231" s="70">
        <v>921</v>
      </c>
      <c r="D231" s="37">
        <v>1155562.36</v>
      </c>
      <c r="E231" s="38">
        <v>93300</v>
      </c>
      <c r="F231" s="39">
        <f t="shared" si="36"/>
        <v>11406.99821607717</v>
      </c>
      <c r="G231" s="40">
        <f t="shared" si="39"/>
        <v>0.0006972268607242905</v>
      </c>
      <c r="H231" s="41">
        <f t="shared" si="37"/>
        <v>12.385448660235799</v>
      </c>
      <c r="I231" s="35">
        <f t="shared" si="43"/>
        <v>999.69821607717</v>
      </c>
      <c r="J231" s="41">
        <f t="shared" si="38"/>
        <v>999.69821607717</v>
      </c>
      <c r="K231" s="41">
        <f t="shared" si="40"/>
        <v>0.0005098692882874021</v>
      </c>
      <c r="L231" s="42">
        <f t="shared" si="41"/>
        <v>145377.44939304015</v>
      </c>
      <c r="M231" s="45">
        <f t="shared" si="42"/>
        <v>28617.446290439228</v>
      </c>
      <c r="N231" s="44">
        <f t="shared" si="35"/>
        <v>173994.89568347938</v>
      </c>
      <c r="O231" s="41"/>
      <c r="P231" s="41"/>
      <c r="Q231" s="41"/>
    </row>
    <row r="232" spans="1:17" s="70" customFormat="1" ht="12.75">
      <c r="A232" s="35" t="s">
        <v>474</v>
      </c>
      <c r="B232" s="36" t="s">
        <v>3</v>
      </c>
      <c r="C232" s="70">
        <v>2306</v>
      </c>
      <c r="D232" s="37">
        <v>3305351.34</v>
      </c>
      <c r="E232" s="38">
        <v>321850</v>
      </c>
      <c r="F232" s="39">
        <f t="shared" si="36"/>
        <v>23682.27494186733</v>
      </c>
      <c r="G232" s="40">
        <f t="shared" si="39"/>
        <v>0.0014475252734988224</v>
      </c>
      <c r="H232" s="41">
        <f t="shared" si="37"/>
        <v>10.269850365076898</v>
      </c>
      <c r="I232" s="35">
        <f t="shared" si="43"/>
        <v>-2375.525058132674</v>
      </c>
      <c r="J232" s="41">
        <f t="shared" si="38"/>
        <v>0</v>
      </c>
      <c r="K232" s="41">
        <f t="shared" si="40"/>
        <v>0</v>
      </c>
      <c r="L232" s="42">
        <f t="shared" si="41"/>
        <v>301820.74737427034</v>
      </c>
      <c r="M232" s="45">
        <f t="shared" si="42"/>
        <v>0</v>
      </c>
      <c r="N232" s="44">
        <f t="shared" si="35"/>
        <v>301820.74737427034</v>
      </c>
      <c r="O232" s="41"/>
      <c r="P232" s="41"/>
      <c r="Q232" s="41"/>
    </row>
    <row r="233" spans="1:17" s="70" customFormat="1" ht="12.75">
      <c r="A233" s="35" t="s">
        <v>483</v>
      </c>
      <c r="B233" s="36" t="s">
        <v>281</v>
      </c>
      <c r="C233" s="70">
        <v>3031</v>
      </c>
      <c r="D233" s="37">
        <v>2741336.5</v>
      </c>
      <c r="E233" s="38">
        <v>283000</v>
      </c>
      <c r="F233" s="39">
        <f t="shared" si="36"/>
        <v>29360.39198409894</v>
      </c>
      <c r="G233" s="40">
        <f t="shared" si="39"/>
        <v>0.0017945872827310552</v>
      </c>
      <c r="H233" s="41">
        <f t="shared" si="37"/>
        <v>9.686701413427562</v>
      </c>
      <c r="I233" s="35">
        <f t="shared" si="43"/>
        <v>-4889.908015901063</v>
      </c>
      <c r="J233" s="41">
        <f t="shared" si="38"/>
        <v>0</v>
      </c>
      <c r="K233" s="41">
        <f t="shared" si="40"/>
        <v>0</v>
      </c>
      <c r="L233" s="42">
        <f t="shared" si="41"/>
        <v>374185.9881955897</v>
      </c>
      <c r="M233" s="45">
        <f t="shared" si="42"/>
        <v>0</v>
      </c>
      <c r="N233" s="44">
        <f t="shared" si="35"/>
        <v>374185.9881955897</v>
      </c>
      <c r="O233" s="41"/>
      <c r="P233" s="41"/>
      <c r="Q233" s="41"/>
    </row>
    <row r="234" spans="1:17" s="70" customFormat="1" ht="12.75">
      <c r="A234" s="35" t="s">
        <v>474</v>
      </c>
      <c r="B234" s="36" t="s">
        <v>4</v>
      </c>
      <c r="C234" s="70">
        <v>37988</v>
      </c>
      <c r="D234" s="37">
        <v>58145402.81</v>
      </c>
      <c r="E234" s="38">
        <v>3679650</v>
      </c>
      <c r="F234" s="39">
        <f t="shared" si="36"/>
        <v>600281.9729991385</v>
      </c>
      <c r="G234" s="40">
        <f t="shared" si="39"/>
        <v>0.03669087236234395</v>
      </c>
      <c r="H234" s="41">
        <f t="shared" si="37"/>
        <v>15.801884094954683</v>
      </c>
      <c r="I234" s="35">
        <f t="shared" si="43"/>
        <v>171017.5729991385</v>
      </c>
      <c r="J234" s="41">
        <f t="shared" si="38"/>
        <v>171017.5729991385</v>
      </c>
      <c r="K234" s="41">
        <f t="shared" si="40"/>
        <v>0.08722293070789934</v>
      </c>
      <c r="L234" s="42">
        <f t="shared" si="41"/>
        <v>7650344.156996594</v>
      </c>
      <c r="M234" s="45">
        <f t="shared" si="42"/>
        <v>4895563.6124155335</v>
      </c>
      <c r="N234" s="44">
        <f t="shared" si="35"/>
        <v>12545907.769412126</v>
      </c>
      <c r="O234" s="41"/>
      <c r="P234" s="41"/>
      <c r="Q234" s="41"/>
    </row>
    <row r="235" spans="1:17" s="70" customFormat="1" ht="12.75">
      <c r="A235" s="35" t="s">
        <v>487</v>
      </c>
      <c r="B235" s="36" t="s">
        <v>374</v>
      </c>
      <c r="C235" s="70">
        <v>951</v>
      </c>
      <c r="D235" s="37">
        <v>2563741</v>
      </c>
      <c r="E235" s="38">
        <v>236250</v>
      </c>
      <c r="F235" s="39">
        <f t="shared" si="36"/>
        <v>10320.074882539682</v>
      </c>
      <c r="G235" s="40">
        <f t="shared" si="39"/>
        <v>0.0006307911403590303</v>
      </c>
      <c r="H235" s="41">
        <f t="shared" si="37"/>
        <v>10.851813756613756</v>
      </c>
      <c r="I235" s="35">
        <f t="shared" si="43"/>
        <v>-426.2251174603183</v>
      </c>
      <c r="J235" s="41">
        <f t="shared" si="38"/>
        <v>0</v>
      </c>
      <c r="K235" s="41">
        <f t="shared" si="40"/>
        <v>0</v>
      </c>
      <c r="L235" s="42">
        <f t="shared" si="41"/>
        <v>131525.063434677</v>
      </c>
      <c r="M235" s="45">
        <f t="shared" si="42"/>
        <v>0</v>
      </c>
      <c r="N235" s="44">
        <f t="shared" si="35"/>
        <v>131525.063434677</v>
      </c>
      <c r="O235" s="41"/>
      <c r="P235" s="41"/>
      <c r="Q235" s="41"/>
    </row>
    <row r="236" spans="1:17" s="70" customFormat="1" ht="12.75">
      <c r="A236" s="35" t="s">
        <v>489</v>
      </c>
      <c r="B236" s="36" t="s">
        <v>444</v>
      </c>
      <c r="C236" s="70">
        <v>3385</v>
      </c>
      <c r="D236" s="37">
        <v>5436192.48</v>
      </c>
      <c r="E236" s="38">
        <v>551050</v>
      </c>
      <c r="F236" s="39">
        <f t="shared" si="36"/>
        <v>33393.542409581714</v>
      </c>
      <c r="G236" s="40">
        <f t="shared" si="39"/>
        <v>0.0020411044432251187</v>
      </c>
      <c r="H236" s="41">
        <f t="shared" si="37"/>
        <v>9.865152853643046</v>
      </c>
      <c r="I236" s="35">
        <f t="shared" si="43"/>
        <v>-4856.957590418291</v>
      </c>
      <c r="J236" s="41">
        <f t="shared" si="38"/>
        <v>0</v>
      </c>
      <c r="K236" s="41">
        <f t="shared" si="40"/>
        <v>0</v>
      </c>
      <c r="L236" s="42">
        <f t="shared" si="41"/>
        <v>425586.81344063627</v>
      </c>
      <c r="M236" s="45">
        <f t="shared" si="42"/>
        <v>0</v>
      </c>
      <c r="N236" s="44">
        <f t="shared" si="35"/>
        <v>425586.81344063627</v>
      </c>
      <c r="O236" s="41"/>
      <c r="P236" s="41"/>
      <c r="Q236" s="41"/>
    </row>
    <row r="237" spans="1:17" s="70" customFormat="1" ht="12.75">
      <c r="A237" s="35" t="s">
        <v>475</v>
      </c>
      <c r="B237" s="36" t="s">
        <v>41</v>
      </c>
      <c r="C237" s="70">
        <v>1510</v>
      </c>
      <c r="D237" s="37">
        <v>1805806.18</v>
      </c>
      <c r="E237" s="38">
        <v>93300</v>
      </c>
      <c r="F237" s="39">
        <f t="shared" si="36"/>
        <v>29225.802055734188</v>
      </c>
      <c r="G237" s="40">
        <f t="shared" si="39"/>
        <v>0.001786360779012785</v>
      </c>
      <c r="H237" s="41">
        <f t="shared" si="37"/>
        <v>19.35483579849946</v>
      </c>
      <c r="I237" s="35">
        <f t="shared" si="43"/>
        <v>12162.802055734186</v>
      </c>
      <c r="J237" s="41">
        <f t="shared" si="38"/>
        <v>12162.802055734186</v>
      </c>
      <c r="K237" s="41">
        <f t="shared" si="40"/>
        <v>0.006203311287352574</v>
      </c>
      <c r="L237" s="42">
        <f t="shared" si="41"/>
        <v>372470.6955191972</v>
      </c>
      <c r="M237" s="45">
        <f t="shared" si="42"/>
        <v>348173.40770802007</v>
      </c>
      <c r="N237" s="44">
        <f t="shared" si="35"/>
        <v>720644.1032272172</v>
      </c>
      <c r="O237" s="41"/>
      <c r="P237" s="41"/>
      <c r="Q237" s="41"/>
    </row>
    <row r="238" spans="1:17" s="70" customFormat="1" ht="12.75">
      <c r="A238" s="35" t="s">
        <v>489</v>
      </c>
      <c r="B238" s="36" t="s">
        <v>445</v>
      </c>
      <c r="C238" s="70">
        <v>4040</v>
      </c>
      <c r="D238" s="37">
        <v>5445832.17</v>
      </c>
      <c r="E238" s="38">
        <v>613950</v>
      </c>
      <c r="F238" s="39">
        <f t="shared" si="36"/>
        <v>35835.42954116785</v>
      </c>
      <c r="G238" s="40">
        <f t="shared" si="39"/>
        <v>0.002190359248630387</v>
      </c>
      <c r="H238" s="41">
        <f t="shared" si="37"/>
        <v>8.870155827021744</v>
      </c>
      <c r="I238" s="35">
        <f t="shared" si="43"/>
        <v>-9816.570458832157</v>
      </c>
      <c r="J238" s="41">
        <f t="shared" si="38"/>
        <v>0</v>
      </c>
      <c r="K238" s="41">
        <f t="shared" si="40"/>
        <v>0</v>
      </c>
      <c r="L238" s="42">
        <f t="shared" si="41"/>
        <v>456707.64963006804</v>
      </c>
      <c r="M238" s="45">
        <f t="shared" si="42"/>
        <v>0</v>
      </c>
      <c r="N238" s="44">
        <f t="shared" si="35"/>
        <v>456707.64963006804</v>
      </c>
      <c r="O238" s="41"/>
      <c r="P238" s="41"/>
      <c r="Q238" s="41"/>
    </row>
    <row r="239" spans="1:17" s="70" customFormat="1" ht="12.75">
      <c r="A239" s="35" t="s">
        <v>483</v>
      </c>
      <c r="B239" s="36" t="s">
        <v>282</v>
      </c>
      <c r="C239" s="70">
        <v>4874</v>
      </c>
      <c r="D239" s="37">
        <v>7921585.430000001</v>
      </c>
      <c r="E239" s="38">
        <v>509800</v>
      </c>
      <c r="F239" s="39">
        <f t="shared" si="36"/>
        <v>75735.20475837584</v>
      </c>
      <c r="G239" s="40">
        <f t="shared" si="39"/>
        <v>0.004629142396600906</v>
      </c>
      <c r="H239" s="41">
        <f t="shared" si="37"/>
        <v>15.538614025107886</v>
      </c>
      <c r="I239" s="35">
        <f t="shared" si="43"/>
        <v>20659.004758375835</v>
      </c>
      <c r="J239" s="41">
        <f t="shared" si="38"/>
        <v>20659.004758375835</v>
      </c>
      <c r="K239" s="41">
        <f t="shared" si="40"/>
        <v>0.010536571820856419</v>
      </c>
      <c r="L239" s="42">
        <f t="shared" si="41"/>
        <v>965213.6950029861</v>
      </c>
      <c r="M239" s="45">
        <f t="shared" si="42"/>
        <v>591386.4300035038</v>
      </c>
      <c r="N239" s="44">
        <f t="shared" si="35"/>
        <v>1556600.12500649</v>
      </c>
      <c r="O239" s="41"/>
      <c r="P239" s="41"/>
      <c r="Q239" s="41"/>
    </row>
    <row r="240" spans="1:17" s="70" customFormat="1" ht="12.75">
      <c r="A240" s="35" t="s">
        <v>482</v>
      </c>
      <c r="B240" s="36" t="s">
        <v>230</v>
      </c>
      <c r="C240" s="70">
        <v>42</v>
      </c>
      <c r="D240" s="37">
        <v>111187.59</v>
      </c>
      <c r="E240" s="38">
        <v>38500</v>
      </c>
      <c r="F240" s="39">
        <f t="shared" si="36"/>
        <v>121.29555272727274</v>
      </c>
      <c r="G240" s="40">
        <f t="shared" si="39"/>
        <v>7.413915198887226E-06</v>
      </c>
      <c r="H240" s="41">
        <f t="shared" si="37"/>
        <v>2.8879893506493506</v>
      </c>
      <c r="I240" s="35">
        <f t="shared" si="43"/>
        <v>-353.3044472727273</v>
      </c>
      <c r="J240" s="41">
        <f t="shared" si="38"/>
        <v>0</v>
      </c>
      <c r="K240" s="41">
        <f t="shared" si="40"/>
        <v>0</v>
      </c>
      <c r="L240" s="42">
        <f t="shared" si="41"/>
        <v>1545.861386508928</v>
      </c>
      <c r="M240" s="45">
        <f t="shared" si="42"/>
        <v>0</v>
      </c>
      <c r="N240" s="44">
        <f t="shared" si="35"/>
        <v>1545.861386508928</v>
      </c>
      <c r="O240" s="41"/>
      <c r="P240" s="41"/>
      <c r="Q240" s="41"/>
    </row>
    <row r="241" spans="1:17" s="70" customFormat="1" ht="12.75">
      <c r="A241" s="35" t="s">
        <v>487</v>
      </c>
      <c r="B241" s="36" t="s">
        <v>375</v>
      </c>
      <c r="C241" s="70">
        <v>2347</v>
      </c>
      <c r="D241" s="37">
        <v>6981571.77</v>
      </c>
      <c r="E241" s="38">
        <v>706700</v>
      </c>
      <c r="F241" s="39">
        <f t="shared" si="36"/>
        <v>23186.286888623177</v>
      </c>
      <c r="G241" s="40">
        <f t="shared" si="39"/>
        <v>0.0014172091301305543</v>
      </c>
      <c r="H241" s="41">
        <f t="shared" si="37"/>
        <v>9.879116697325598</v>
      </c>
      <c r="I241" s="35">
        <f t="shared" si="43"/>
        <v>-3334.813111376823</v>
      </c>
      <c r="J241" s="41">
        <f t="shared" si="38"/>
        <v>0</v>
      </c>
      <c r="K241" s="41">
        <f t="shared" si="40"/>
        <v>0</v>
      </c>
      <c r="L241" s="42">
        <f t="shared" si="41"/>
        <v>295499.5858605929</v>
      </c>
      <c r="M241" s="45">
        <f t="shared" si="42"/>
        <v>0</v>
      </c>
      <c r="N241" s="44">
        <f t="shared" si="35"/>
        <v>295499.5858605929</v>
      </c>
      <c r="O241" s="41"/>
      <c r="P241" s="41"/>
      <c r="Q241" s="41"/>
    </row>
    <row r="242" spans="1:17" s="70" customFormat="1" ht="12.75">
      <c r="A242" s="35" t="s">
        <v>475</v>
      </c>
      <c r="B242" s="36" t="s">
        <v>42</v>
      </c>
      <c r="C242" s="70">
        <v>976</v>
      </c>
      <c r="D242" s="37">
        <v>1038136.5</v>
      </c>
      <c r="E242" s="38">
        <v>98150</v>
      </c>
      <c r="F242" s="39">
        <f t="shared" si="36"/>
        <v>10323.19127865512</v>
      </c>
      <c r="G242" s="40">
        <f t="shared" si="39"/>
        <v>0.0006309816229942671</v>
      </c>
      <c r="H242" s="41">
        <f t="shared" si="37"/>
        <v>10.577040244523689</v>
      </c>
      <c r="I242" s="35">
        <f t="shared" si="43"/>
        <v>-705.6087213448806</v>
      </c>
      <c r="J242" s="41">
        <f t="shared" si="38"/>
        <v>0</v>
      </c>
      <c r="K242" s="41">
        <f t="shared" si="40"/>
        <v>0</v>
      </c>
      <c r="L242" s="42">
        <f t="shared" si="41"/>
        <v>131564.7806074142</v>
      </c>
      <c r="M242" s="45">
        <f t="shared" si="42"/>
        <v>0</v>
      </c>
      <c r="N242" s="44">
        <f t="shared" si="35"/>
        <v>131564.7806074142</v>
      </c>
      <c r="O242" s="41"/>
      <c r="P242" s="41"/>
      <c r="Q242" s="41"/>
    </row>
    <row r="243" spans="1:17" s="70" customFormat="1" ht="12.75">
      <c r="A243" s="35" t="s">
        <v>474</v>
      </c>
      <c r="B243" s="36" t="s">
        <v>5</v>
      </c>
      <c r="C243" s="70">
        <v>9847</v>
      </c>
      <c r="D243" s="37">
        <v>13230631.55</v>
      </c>
      <c r="E243" s="38">
        <v>948650</v>
      </c>
      <c r="F243" s="39">
        <f t="shared" si="36"/>
        <v>137334.13679739632</v>
      </c>
      <c r="G243" s="40">
        <f t="shared" si="39"/>
        <v>0.008394237226632796</v>
      </c>
      <c r="H243" s="41">
        <f t="shared" si="37"/>
        <v>13.946799715385021</v>
      </c>
      <c r="I243" s="35">
        <f t="shared" si="43"/>
        <v>26063.036797396293</v>
      </c>
      <c r="J243" s="41">
        <f t="shared" si="38"/>
        <v>26063.036797396293</v>
      </c>
      <c r="K243" s="41">
        <f t="shared" si="40"/>
        <v>0.013292753561811916</v>
      </c>
      <c r="L243" s="42">
        <f t="shared" si="41"/>
        <v>1750266.4718629483</v>
      </c>
      <c r="M243" s="45">
        <f t="shared" si="42"/>
        <v>746082.7114826564</v>
      </c>
      <c r="N243" s="44">
        <f t="shared" si="35"/>
        <v>2496349.1833456047</v>
      </c>
      <c r="O243" s="41"/>
      <c r="P243" s="41"/>
      <c r="Q243" s="41"/>
    </row>
    <row r="244" spans="1:17" s="70" customFormat="1" ht="12.75">
      <c r="A244" s="35" t="s">
        <v>479</v>
      </c>
      <c r="B244" s="36" t="s">
        <v>164</v>
      </c>
      <c r="C244" s="70">
        <v>3685</v>
      </c>
      <c r="D244" s="37">
        <v>5872494</v>
      </c>
      <c r="E244" s="38">
        <v>591100</v>
      </c>
      <c r="F244" s="39">
        <f t="shared" si="36"/>
        <v>36609.94821519202</v>
      </c>
      <c r="G244" s="40">
        <f t="shared" si="39"/>
        <v>0.002237699943652247</v>
      </c>
      <c r="H244" s="41">
        <f t="shared" si="37"/>
        <v>9.934857046185078</v>
      </c>
      <c r="I244" s="35">
        <f t="shared" si="43"/>
        <v>-5030.55178480799</v>
      </c>
      <c r="J244" s="41">
        <f t="shared" si="38"/>
        <v>0</v>
      </c>
      <c r="K244" s="41">
        <f t="shared" si="40"/>
        <v>0</v>
      </c>
      <c r="L244" s="42">
        <f t="shared" si="41"/>
        <v>466578.568096437</v>
      </c>
      <c r="M244" s="45">
        <f t="shared" si="42"/>
        <v>0</v>
      </c>
      <c r="N244" s="44">
        <f t="shared" si="35"/>
        <v>466578.568096437</v>
      </c>
      <c r="O244" s="41"/>
      <c r="P244" s="41"/>
      <c r="Q244" s="41"/>
    </row>
    <row r="245" spans="1:17" s="70" customFormat="1" ht="12.75">
      <c r="A245" s="35" t="s">
        <v>475</v>
      </c>
      <c r="B245" s="36" t="s">
        <v>43</v>
      </c>
      <c r="C245" s="70">
        <v>996</v>
      </c>
      <c r="D245" s="37">
        <v>942539.66</v>
      </c>
      <c r="E245" s="38">
        <v>73050</v>
      </c>
      <c r="F245" s="39">
        <f t="shared" si="36"/>
        <v>12851.054091170432</v>
      </c>
      <c r="G245" s="40">
        <f t="shared" si="39"/>
        <v>0.0007854914966460089</v>
      </c>
      <c r="H245" s="41">
        <f t="shared" si="37"/>
        <v>12.902664750171116</v>
      </c>
      <c r="I245" s="35">
        <f t="shared" si="43"/>
        <v>1596.254091170431</v>
      </c>
      <c r="J245" s="41">
        <f t="shared" si="38"/>
        <v>1596.254091170431</v>
      </c>
      <c r="K245" s="41">
        <f t="shared" si="40"/>
        <v>0.0008141266277183147</v>
      </c>
      <c r="L245" s="42">
        <f t="shared" si="41"/>
        <v>163781.34110279867</v>
      </c>
      <c r="M245" s="45">
        <f t="shared" si="42"/>
        <v>45694.50558711154</v>
      </c>
      <c r="N245" s="44">
        <f t="shared" si="35"/>
        <v>209475.84668991022</v>
      </c>
      <c r="O245" s="41"/>
      <c r="P245" s="41"/>
      <c r="Q245" s="41"/>
    </row>
    <row r="246" spans="1:17" s="70" customFormat="1" ht="12.75">
      <c r="A246" s="35" t="s">
        <v>474</v>
      </c>
      <c r="B246" s="36" t="s">
        <v>6</v>
      </c>
      <c r="C246" s="70">
        <v>2154</v>
      </c>
      <c r="D246" s="37">
        <v>3429962.99</v>
      </c>
      <c r="E246" s="38">
        <v>303650</v>
      </c>
      <c r="F246" s="39">
        <f t="shared" si="36"/>
        <v>24331.105814128106</v>
      </c>
      <c r="G246" s="40">
        <f t="shared" si="39"/>
        <v>0.001487183587074237</v>
      </c>
      <c r="H246" s="41">
        <f t="shared" si="37"/>
        <v>11.29577800098798</v>
      </c>
      <c r="I246" s="35">
        <f t="shared" si="43"/>
        <v>-9.094185871893053</v>
      </c>
      <c r="J246" s="41">
        <f t="shared" si="38"/>
        <v>0</v>
      </c>
      <c r="K246" s="41">
        <f t="shared" si="40"/>
        <v>0</v>
      </c>
      <c r="L246" s="42">
        <f t="shared" si="41"/>
        <v>310089.8270664009</v>
      </c>
      <c r="M246" s="45">
        <f t="shared" si="42"/>
        <v>0</v>
      </c>
      <c r="N246" s="44">
        <f t="shared" si="35"/>
        <v>310089.8270664009</v>
      </c>
      <c r="O246" s="41"/>
      <c r="P246" s="41"/>
      <c r="Q246" s="41"/>
    </row>
    <row r="247" spans="1:17" s="70" customFormat="1" ht="12.75">
      <c r="A247" s="35" t="s">
        <v>474</v>
      </c>
      <c r="B247" s="36" t="s">
        <v>7</v>
      </c>
      <c r="C247" s="70">
        <v>3091</v>
      </c>
      <c r="D247" s="37">
        <v>3926320.11</v>
      </c>
      <c r="E247" s="38">
        <v>258300</v>
      </c>
      <c r="F247" s="39">
        <f t="shared" si="36"/>
        <v>46985.11598919861</v>
      </c>
      <c r="G247" s="40">
        <f t="shared" si="39"/>
        <v>0.0028718585118865233</v>
      </c>
      <c r="H247" s="41">
        <f t="shared" si="37"/>
        <v>15.200619860627178</v>
      </c>
      <c r="I247" s="35">
        <f t="shared" si="43"/>
        <v>12056.815989198605</v>
      </c>
      <c r="J247" s="41">
        <f t="shared" si="38"/>
        <v>12056.815989198605</v>
      </c>
      <c r="K247" s="41">
        <f t="shared" si="40"/>
        <v>0.006149255934003112</v>
      </c>
      <c r="L247" s="42">
        <f t="shared" si="41"/>
        <v>598805.7675260034</v>
      </c>
      <c r="M247" s="45">
        <f t="shared" si="42"/>
        <v>345139.441539191</v>
      </c>
      <c r="N247" s="44">
        <f t="shared" si="35"/>
        <v>943945.2090651945</v>
      </c>
      <c r="O247" s="41"/>
      <c r="P247" s="41"/>
      <c r="Q247" s="41"/>
    </row>
    <row r="248" spans="1:17" s="70" customFormat="1" ht="12.75">
      <c r="A248" s="35" t="s">
        <v>476</v>
      </c>
      <c r="B248" s="36" t="s">
        <v>85</v>
      </c>
      <c r="C248" s="70">
        <v>232</v>
      </c>
      <c r="D248" s="37">
        <v>1343050.25</v>
      </c>
      <c r="E248" s="38">
        <v>245550</v>
      </c>
      <c r="F248" s="39">
        <f t="shared" si="36"/>
        <v>1268.9377234779067</v>
      </c>
      <c r="G248" s="40">
        <f t="shared" si="39"/>
        <v>7.756093659663839E-05</v>
      </c>
      <c r="H248" s="41">
        <f t="shared" si="37"/>
        <v>5.469559152922012</v>
      </c>
      <c r="I248" s="35">
        <f t="shared" si="43"/>
        <v>-1352.6622765220934</v>
      </c>
      <c r="J248" s="41">
        <f t="shared" si="38"/>
        <v>0</v>
      </c>
      <c r="K248" s="41">
        <f t="shared" si="40"/>
        <v>0</v>
      </c>
      <c r="L248" s="42">
        <f t="shared" si="41"/>
        <v>16172.08367910741</v>
      </c>
      <c r="M248" s="45">
        <f t="shared" si="42"/>
        <v>0</v>
      </c>
      <c r="N248" s="44">
        <f t="shared" si="35"/>
        <v>16172.08367910741</v>
      </c>
      <c r="O248" s="41"/>
      <c r="P248" s="41"/>
      <c r="Q248" s="41"/>
    </row>
    <row r="249" spans="1:17" s="70" customFormat="1" ht="12.75">
      <c r="A249" s="35" t="s">
        <v>482</v>
      </c>
      <c r="B249" s="36" t="s">
        <v>231</v>
      </c>
      <c r="C249" s="70">
        <v>1158</v>
      </c>
      <c r="D249" s="37">
        <v>4466508.6</v>
      </c>
      <c r="E249" s="38">
        <v>765700</v>
      </c>
      <c r="F249" s="39">
        <f t="shared" si="36"/>
        <v>6754.886977667493</v>
      </c>
      <c r="G249" s="40">
        <f t="shared" si="39"/>
        <v>0.00041287712619684645</v>
      </c>
      <c r="H249" s="41">
        <f t="shared" si="37"/>
        <v>5.833235732009925</v>
      </c>
      <c r="I249" s="35">
        <f t="shared" si="43"/>
        <v>-6330.513022332508</v>
      </c>
      <c r="J249" s="41">
        <f t="shared" si="38"/>
        <v>0</v>
      </c>
      <c r="K249" s="41">
        <f t="shared" si="40"/>
        <v>0</v>
      </c>
      <c r="L249" s="42">
        <f t="shared" si="41"/>
        <v>86088.22594251893</v>
      </c>
      <c r="M249" s="45">
        <f t="shared" si="42"/>
        <v>0</v>
      </c>
      <c r="N249" s="44">
        <f t="shared" si="35"/>
        <v>86088.22594251893</v>
      </c>
      <c r="O249" s="41"/>
      <c r="P249" s="41"/>
      <c r="Q249" s="41"/>
    </row>
    <row r="250" spans="1:17" s="70" customFormat="1" ht="12.75">
      <c r="A250" s="35" t="s">
        <v>483</v>
      </c>
      <c r="B250" s="36" t="s">
        <v>283</v>
      </c>
      <c r="C250" s="70">
        <v>369</v>
      </c>
      <c r="D250" s="37">
        <v>789466.56</v>
      </c>
      <c r="E250" s="38">
        <v>77600</v>
      </c>
      <c r="F250" s="39">
        <f t="shared" si="36"/>
        <v>3754.0355752577325</v>
      </c>
      <c r="G250" s="40">
        <f t="shared" si="39"/>
        <v>0.00022945689914242616</v>
      </c>
      <c r="H250" s="41">
        <f t="shared" si="37"/>
        <v>10.173538144329898</v>
      </c>
      <c r="I250" s="35">
        <f t="shared" si="43"/>
        <v>-415.6644247422679</v>
      </c>
      <c r="J250" s="41">
        <f t="shared" si="38"/>
        <v>0</v>
      </c>
      <c r="K250" s="41">
        <f t="shared" si="40"/>
        <v>0</v>
      </c>
      <c r="L250" s="42">
        <f t="shared" si="41"/>
        <v>47843.6225309927</v>
      </c>
      <c r="M250" s="45">
        <f t="shared" si="42"/>
        <v>0</v>
      </c>
      <c r="N250" s="44">
        <f t="shared" si="35"/>
        <v>47843.6225309927</v>
      </c>
      <c r="O250" s="41"/>
      <c r="P250" s="41"/>
      <c r="Q250" s="41"/>
    </row>
    <row r="251" spans="1:17" s="70" customFormat="1" ht="12.75">
      <c r="A251" s="35" t="s">
        <v>488</v>
      </c>
      <c r="B251" s="36" t="s">
        <v>410</v>
      </c>
      <c r="C251" s="70">
        <v>1241</v>
      </c>
      <c r="D251" s="37">
        <v>3190555.79</v>
      </c>
      <c r="E251" s="38">
        <v>283750</v>
      </c>
      <c r="F251" s="39">
        <f t="shared" si="36"/>
        <v>13954.113604898677</v>
      </c>
      <c r="G251" s="40">
        <f t="shared" si="39"/>
        <v>0.0008529135043802479</v>
      </c>
      <c r="H251" s="41">
        <f t="shared" si="37"/>
        <v>11.244249480176212</v>
      </c>
      <c r="I251" s="35">
        <f t="shared" si="43"/>
        <v>-69.18639510132226</v>
      </c>
      <c r="J251" s="41">
        <f t="shared" si="38"/>
        <v>0</v>
      </c>
      <c r="K251" s="41">
        <f t="shared" si="40"/>
        <v>0</v>
      </c>
      <c r="L251" s="42">
        <f t="shared" si="41"/>
        <v>177839.3759684942</v>
      </c>
      <c r="M251" s="45">
        <f t="shared" si="42"/>
        <v>0</v>
      </c>
      <c r="N251" s="44">
        <f t="shared" si="35"/>
        <v>177839.3759684942</v>
      </c>
      <c r="O251" s="41"/>
      <c r="P251" s="41"/>
      <c r="Q251" s="41"/>
    </row>
    <row r="252" spans="1:17" s="70" customFormat="1" ht="12.75">
      <c r="A252" s="35" t="s">
        <v>475</v>
      </c>
      <c r="B252" s="36" t="s">
        <v>44</v>
      </c>
      <c r="C252" s="70">
        <v>432</v>
      </c>
      <c r="D252" s="37">
        <v>410830.39</v>
      </c>
      <c r="E252" s="38">
        <v>31200</v>
      </c>
      <c r="F252" s="39">
        <f t="shared" si="36"/>
        <v>5688.420784615385</v>
      </c>
      <c r="G252" s="40">
        <f t="shared" si="39"/>
        <v>0.0003476918020856959</v>
      </c>
      <c r="H252" s="41">
        <f t="shared" si="37"/>
        <v>13.167640705128205</v>
      </c>
      <c r="I252" s="35">
        <f t="shared" si="43"/>
        <v>806.8207846153844</v>
      </c>
      <c r="J252" s="41">
        <f t="shared" si="38"/>
        <v>806.8207846153844</v>
      </c>
      <c r="K252" s="41">
        <f t="shared" si="40"/>
        <v>0.00041149732250354853</v>
      </c>
      <c r="L252" s="42">
        <f t="shared" si="41"/>
        <v>72496.5577338481</v>
      </c>
      <c r="M252" s="45">
        <f t="shared" si="42"/>
        <v>23096.12050758973</v>
      </c>
      <c r="N252" s="44">
        <f t="shared" si="35"/>
        <v>95592.67824143782</v>
      </c>
      <c r="O252" s="41"/>
      <c r="P252" s="41"/>
      <c r="Q252" s="41"/>
    </row>
    <row r="253" spans="1:17" s="70" customFormat="1" ht="12.75">
      <c r="A253" s="35" t="s">
        <v>489</v>
      </c>
      <c r="B253" s="36" t="s">
        <v>446</v>
      </c>
      <c r="C253" s="70">
        <v>4655</v>
      </c>
      <c r="D253" s="37">
        <v>7458640.02</v>
      </c>
      <c r="E253" s="38">
        <v>941500</v>
      </c>
      <c r="F253" s="39">
        <f t="shared" si="36"/>
        <v>36877.29080520446</v>
      </c>
      <c r="G253" s="40">
        <f t="shared" si="39"/>
        <v>0.0022540406523331308</v>
      </c>
      <c r="H253" s="41">
        <f t="shared" si="37"/>
        <v>7.922081805629315</v>
      </c>
      <c r="I253" s="35">
        <f t="shared" si="43"/>
        <v>-15724.209194795543</v>
      </c>
      <c r="J253" s="41">
        <f t="shared" si="38"/>
        <v>0</v>
      </c>
      <c r="K253" s="41">
        <f t="shared" si="40"/>
        <v>0</v>
      </c>
      <c r="L253" s="42">
        <f t="shared" si="41"/>
        <v>469985.738248823</v>
      </c>
      <c r="M253" s="45">
        <f t="shared" si="42"/>
        <v>0</v>
      </c>
      <c r="N253" s="44">
        <f t="shared" si="35"/>
        <v>469985.738248823</v>
      </c>
      <c r="O253" s="41"/>
      <c r="P253" s="41"/>
      <c r="Q253" s="41"/>
    </row>
    <row r="254" spans="1:17" s="70" customFormat="1" ht="12.75">
      <c r="A254" s="35" t="s">
        <v>488</v>
      </c>
      <c r="B254" s="36" t="s">
        <v>411</v>
      </c>
      <c r="C254" s="70">
        <v>2078</v>
      </c>
      <c r="D254" s="37">
        <v>2965783.6</v>
      </c>
      <c r="E254" s="38">
        <v>195850</v>
      </c>
      <c r="F254" s="39">
        <f t="shared" si="36"/>
        <v>31467.44100485065</v>
      </c>
      <c r="G254" s="40">
        <f t="shared" si="39"/>
        <v>0.001923375869027172</v>
      </c>
      <c r="H254" s="41">
        <f t="shared" si="37"/>
        <v>15.14313811590503</v>
      </c>
      <c r="I254" s="35">
        <f t="shared" si="43"/>
        <v>7986.041004850651</v>
      </c>
      <c r="J254" s="41">
        <f t="shared" si="38"/>
        <v>7986.041004850651</v>
      </c>
      <c r="K254" s="41">
        <f t="shared" si="40"/>
        <v>0.00407306622928183</v>
      </c>
      <c r="L254" s="42">
        <f t="shared" si="41"/>
        <v>401039.4518834562</v>
      </c>
      <c r="M254" s="45">
        <f t="shared" si="42"/>
        <v>228609.090077557</v>
      </c>
      <c r="N254" s="44">
        <f t="shared" si="35"/>
        <v>629648.5419610132</v>
      </c>
      <c r="O254" s="41"/>
      <c r="P254" s="41"/>
      <c r="Q254" s="41"/>
    </row>
    <row r="255" spans="1:17" s="70" customFormat="1" ht="12.75">
      <c r="A255" s="35" t="s">
        <v>488</v>
      </c>
      <c r="B255" s="36" t="s">
        <v>412</v>
      </c>
      <c r="C255" s="70">
        <v>986</v>
      </c>
      <c r="D255" s="37">
        <v>1497868</v>
      </c>
      <c r="E255" s="38">
        <v>189000</v>
      </c>
      <c r="F255" s="39">
        <f t="shared" si="36"/>
        <v>7814.274328042328</v>
      </c>
      <c r="G255" s="40">
        <f t="shared" si="39"/>
        <v>0.00047762977212536346</v>
      </c>
      <c r="H255" s="41">
        <f t="shared" si="37"/>
        <v>7.925227513227513</v>
      </c>
      <c r="I255" s="35">
        <f t="shared" si="43"/>
        <v>-3327.5256719576723</v>
      </c>
      <c r="J255" s="41">
        <f t="shared" si="38"/>
        <v>0</v>
      </c>
      <c r="K255" s="41">
        <f t="shared" si="40"/>
        <v>0</v>
      </c>
      <c r="L255" s="42">
        <f t="shared" si="41"/>
        <v>99589.67724455205</v>
      </c>
      <c r="M255" s="45">
        <f t="shared" si="42"/>
        <v>0</v>
      </c>
      <c r="N255" s="44">
        <f t="shared" si="35"/>
        <v>99589.67724455205</v>
      </c>
      <c r="O255" s="41"/>
      <c r="P255" s="41"/>
      <c r="Q255" s="41"/>
    </row>
    <row r="256" spans="1:17" s="70" customFormat="1" ht="12.75">
      <c r="A256" s="35" t="s">
        <v>475</v>
      </c>
      <c r="B256" s="36" t="s">
        <v>45</v>
      </c>
      <c r="C256" s="70">
        <v>63</v>
      </c>
      <c r="D256" s="37">
        <v>90517.06</v>
      </c>
      <c r="E256" s="38">
        <v>16500</v>
      </c>
      <c r="F256" s="39">
        <f t="shared" si="36"/>
        <v>345.6105927272727</v>
      </c>
      <c r="G256" s="40">
        <f t="shared" si="39"/>
        <v>2.1124662600601868E-05</v>
      </c>
      <c r="H256" s="41">
        <f t="shared" si="37"/>
        <v>5.4858824242424244</v>
      </c>
      <c r="I256" s="35">
        <f t="shared" si="43"/>
        <v>-366.2894072727273</v>
      </c>
      <c r="J256" s="41">
        <f t="shared" si="38"/>
        <v>0</v>
      </c>
      <c r="K256" s="41">
        <f t="shared" si="40"/>
        <v>0</v>
      </c>
      <c r="L256" s="42">
        <f t="shared" si="41"/>
        <v>4404.66330424188</v>
      </c>
      <c r="M256" s="45">
        <f t="shared" si="42"/>
        <v>0</v>
      </c>
      <c r="N256" s="44">
        <f t="shared" si="35"/>
        <v>4404.66330424188</v>
      </c>
      <c r="O256" s="41"/>
      <c r="P256" s="41"/>
      <c r="Q256" s="41"/>
    </row>
    <row r="257" spans="1:17" s="70" customFormat="1" ht="12.75">
      <c r="A257" s="35" t="s">
        <v>475</v>
      </c>
      <c r="B257" s="36" t="s">
        <v>46</v>
      </c>
      <c r="C257" s="70">
        <v>3837</v>
      </c>
      <c r="D257" s="37">
        <v>7316585</v>
      </c>
      <c r="E257" s="38">
        <v>394500</v>
      </c>
      <c r="F257" s="39">
        <f t="shared" si="36"/>
        <v>71162.83053231939</v>
      </c>
      <c r="G257" s="40">
        <f t="shared" si="39"/>
        <v>0.004349666405871214</v>
      </c>
      <c r="H257" s="41">
        <f t="shared" si="37"/>
        <v>18.546476552598225</v>
      </c>
      <c r="I257" s="35">
        <f t="shared" si="43"/>
        <v>27804.730532319387</v>
      </c>
      <c r="J257" s="41">
        <f t="shared" si="38"/>
        <v>27804.730532319387</v>
      </c>
      <c r="K257" s="41">
        <f t="shared" si="40"/>
        <v>0.014181057782784253</v>
      </c>
      <c r="L257" s="42">
        <f t="shared" si="41"/>
        <v>906940.6866213684</v>
      </c>
      <c r="M257" s="45">
        <f t="shared" si="42"/>
        <v>795940.5847007764</v>
      </c>
      <c r="N257" s="44">
        <f t="shared" si="35"/>
        <v>1702881.2713221447</v>
      </c>
      <c r="O257" s="41"/>
      <c r="P257" s="41"/>
      <c r="Q257" s="41"/>
    </row>
    <row r="258" spans="1:17" s="70" customFormat="1" ht="12.75">
      <c r="A258" s="35" t="s">
        <v>486</v>
      </c>
      <c r="B258" s="36" t="s">
        <v>350</v>
      </c>
      <c r="C258" s="70">
        <v>4767</v>
      </c>
      <c r="D258" s="37">
        <v>6084849.8040000005</v>
      </c>
      <c r="E258" s="38">
        <v>478800</v>
      </c>
      <c r="F258" s="39">
        <f t="shared" si="36"/>
        <v>60581.61866263158</v>
      </c>
      <c r="G258" s="40">
        <f t="shared" si="39"/>
        <v>0.0037029138602134894</v>
      </c>
      <c r="H258" s="41">
        <f t="shared" si="37"/>
        <v>12.708541779448623</v>
      </c>
      <c r="I258" s="35">
        <f t="shared" si="43"/>
        <v>6714.5186626315835</v>
      </c>
      <c r="J258" s="41">
        <f t="shared" si="38"/>
        <v>6714.5186626315835</v>
      </c>
      <c r="K258" s="41">
        <f t="shared" si="40"/>
        <v>0.0034245603289584856</v>
      </c>
      <c r="L258" s="42">
        <f t="shared" si="41"/>
        <v>772087.540862608</v>
      </c>
      <c r="M258" s="45">
        <f t="shared" si="42"/>
        <v>192210.38319746114</v>
      </c>
      <c r="N258" s="44">
        <f aca="true" t="shared" si="44" ref="N258:N320">L258+M258</f>
        <v>964297.9240600691</v>
      </c>
      <c r="O258" s="41"/>
      <c r="P258" s="41"/>
      <c r="Q258" s="41"/>
    </row>
    <row r="259" spans="1:17" s="70" customFormat="1" ht="12.75">
      <c r="A259" s="35" t="s">
        <v>479</v>
      </c>
      <c r="B259" s="36" t="s">
        <v>165</v>
      </c>
      <c r="C259" s="70">
        <v>2492</v>
      </c>
      <c r="D259" s="37">
        <v>5017640.56</v>
      </c>
      <c r="E259" s="38">
        <v>524300</v>
      </c>
      <c r="F259" s="39">
        <f aca="true" t="shared" si="45" ref="F259:F322">(C259*D259)/E259</f>
        <v>23848.865679038714</v>
      </c>
      <c r="G259" s="40">
        <f t="shared" si="39"/>
        <v>0.0014577077539817285</v>
      </c>
      <c r="H259" s="41">
        <f aca="true" t="shared" si="46" ref="H259:H322">D259/E259</f>
        <v>9.570170818233835</v>
      </c>
      <c r="I259" s="35">
        <f t="shared" si="43"/>
        <v>-4310.734320961284</v>
      </c>
      <c r="J259" s="41">
        <f aca="true" t="shared" si="47" ref="J259:J322">IF(I259&gt;0,I259,0)</f>
        <v>0</v>
      </c>
      <c r="K259" s="41">
        <f t="shared" si="40"/>
        <v>0</v>
      </c>
      <c r="L259" s="42">
        <f t="shared" si="41"/>
        <v>303943.87705341313</v>
      </c>
      <c r="M259" s="45">
        <f t="shared" si="42"/>
        <v>0</v>
      </c>
      <c r="N259" s="44">
        <f t="shared" si="44"/>
        <v>303943.87705341313</v>
      </c>
      <c r="O259" s="41"/>
      <c r="P259" s="41"/>
      <c r="Q259" s="41"/>
    </row>
    <row r="260" spans="1:17" s="70" customFormat="1" ht="12.75">
      <c r="A260" s="35" t="s">
        <v>475</v>
      </c>
      <c r="B260" s="36" t="s">
        <v>47</v>
      </c>
      <c r="C260" s="70">
        <v>1935</v>
      </c>
      <c r="D260" s="37">
        <v>1853543.19</v>
      </c>
      <c r="E260" s="38">
        <v>172800</v>
      </c>
      <c r="F260" s="39">
        <f t="shared" si="45"/>
        <v>20755.8221796875</v>
      </c>
      <c r="G260" s="40">
        <f t="shared" si="39"/>
        <v>0.001268652494369533</v>
      </c>
      <c r="H260" s="41">
        <f t="shared" si="46"/>
        <v>10.726523090277777</v>
      </c>
      <c r="I260" s="35">
        <f t="shared" si="43"/>
        <v>-1109.6778203125036</v>
      </c>
      <c r="J260" s="41">
        <f t="shared" si="47"/>
        <v>0</v>
      </c>
      <c r="K260" s="41">
        <f t="shared" si="40"/>
        <v>0</v>
      </c>
      <c r="L260" s="42">
        <f t="shared" si="41"/>
        <v>264524.32369855704</v>
      </c>
      <c r="M260" s="45">
        <f t="shared" si="42"/>
        <v>0</v>
      </c>
      <c r="N260" s="44">
        <f t="shared" si="44"/>
        <v>264524.32369855704</v>
      </c>
      <c r="O260" s="41"/>
      <c r="P260" s="41"/>
      <c r="Q260" s="41"/>
    </row>
    <row r="261" spans="1:17" s="70" customFormat="1" ht="12.75">
      <c r="A261" s="35" t="s">
        <v>478</v>
      </c>
      <c r="B261" s="36" t="s">
        <v>135</v>
      </c>
      <c r="C261" s="70">
        <v>483</v>
      </c>
      <c r="D261" s="37">
        <v>1020523.05</v>
      </c>
      <c r="E261" s="38">
        <v>101450</v>
      </c>
      <c r="F261" s="39">
        <f t="shared" si="45"/>
        <v>4858.675536224741</v>
      </c>
      <c r="G261" s="40">
        <f t="shared" si="39"/>
        <v>0.0002969755081249473</v>
      </c>
      <c r="H261" s="41">
        <f t="shared" si="46"/>
        <v>10.059369640216856</v>
      </c>
      <c r="I261" s="35">
        <f t="shared" si="43"/>
        <v>-599.224463775259</v>
      </c>
      <c r="J261" s="41">
        <f t="shared" si="47"/>
        <v>0</v>
      </c>
      <c r="K261" s="41">
        <f t="shared" si="40"/>
        <v>0</v>
      </c>
      <c r="L261" s="42">
        <f t="shared" si="41"/>
        <v>61921.79953961833</v>
      </c>
      <c r="M261" s="45">
        <f t="shared" si="42"/>
        <v>0</v>
      </c>
      <c r="N261" s="44">
        <f t="shared" si="44"/>
        <v>61921.79953961833</v>
      </c>
      <c r="O261" s="41"/>
      <c r="P261" s="41"/>
      <c r="Q261" s="41"/>
    </row>
    <row r="262" spans="1:17" s="70" customFormat="1" ht="12.75">
      <c r="A262" s="35" t="s">
        <v>475</v>
      </c>
      <c r="B262" s="36" t="s">
        <v>48</v>
      </c>
      <c r="C262" s="70">
        <v>1341</v>
      </c>
      <c r="D262" s="37">
        <v>2252433.98</v>
      </c>
      <c r="E262" s="38">
        <v>171650</v>
      </c>
      <c r="F262" s="39">
        <f t="shared" si="45"/>
        <v>17596.93543361491</v>
      </c>
      <c r="G262" s="40">
        <f aca="true" t="shared" si="48" ref="G262:G321">F262/$F$493</f>
        <v>0.0010755727158311631</v>
      </c>
      <c r="H262" s="41">
        <f t="shared" si="46"/>
        <v>13.122248645499562</v>
      </c>
      <c r="I262" s="35">
        <f t="shared" si="43"/>
        <v>2443.635433614912</v>
      </c>
      <c r="J262" s="41">
        <f t="shared" si="47"/>
        <v>2443.635433614912</v>
      </c>
      <c r="K262" s="41">
        <f aca="true" t="shared" si="49" ref="K262:K321">J262/$J$493</f>
        <v>0.0012463107759261367</v>
      </c>
      <c r="L262" s="42">
        <f aca="true" t="shared" si="50" ref="L262:L321">$B$500*G262</f>
        <v>224265.62554094117</v>
      </c>
      <c r="M262" s="45">
        <f aca="true" t="shared" si="51" ref="M262:M321">$G$500*K262</f>
        <v>69951.71607817567</v>
      </c>
      <c r="N262" s="44">
        <f t="shared" si="44"/>
        <v>294217.34161911684</v>
      </c>
      <c r="O262" s="41"/>
      <c r="P262" s="41"/>
      <c r="Q262" s="41"/>
    </row>
    <row r="263" spans="1:17" s="70" customFormat="1" ht="12.75">
      <c r="A263" s="35" t="s">
        <v>488</v>
      </c>
      <c r="B263" s="36" t="s">
        <v>413</v>
      </c>
      <c r="C263" s="70">
        <v>548</v>
      </c>
      <c r="D263" s="37">
        <v>535670.89</v>
      </c>
      <c r="E263" s="38">
        <v>47500</v>
      </c>
      <c r="F263" s="39">
        <f t="shared" si="45"/>
        <v>6179.95047831579</v>
      </c>
      <c r="G263" s="40">
        <f t="shared" si="48"/>
        <v>0.0003777354383517636</v>
      </c>
      <c r="H263" s="41">
        <f t="shared" si="46"/>
        <v>11.277281894736843</v>
      </c>
      <c r="I263" s="35">
        <f t="shared" si="43"/>
        <v>-12.449521684210332</v>
      </c>
      <c r="J263" s="41">
        <f t="shared" si="47"/>
        <v>0</v>
      </c>
      <c r="K263" s="41">
        <f t="shared" si="49"/>
        <v>0</v>
      </c>
      <c r="L263" s="42">
        <f t="shared" si="50"/>
        <v>78760.89930886423</v>
      </c>
      <c r="M263" s="45">
        <f t="shared" si="51"/>
        <v>0</v>
      </c>
      <c r="N263" s="44">
        <f t="shared" si="44"/>
        <v>78760.89930886423</v>
      </c>
      <c r="O263" s="41"/>
      <c r="P263" s="41"/>
      <c r="Q263" s="41"/>
    </row>
    <row r="264" spans="1:17" s="70" customFormat="1" ht="12.75">
      <c r="A264" s="35" t="s">
        <v>475</v>
      </c>
      <c r="B264" s="36" t="s">
        <v>49</v>
      </c>
      <c r="C264" s="70">
        <v>206</v>
      </c>
      <c r="D264" s="37">
        <v>561315.51</v>
      </c>
      <c r="E264" s="38">
        <v>30200</v>
      </c>
      <c r="F264" s="39">
        <f t="shared" si="45"/>
        <v>3828.84089602649</v>
      </c>
      <c r="G264" s="40">
        <f t="shared" si="48"/>
        <v>0.00023402920449192333</v>
      </c>
      <c r="H264" s="41">
        <f t="shared" si="46"/>
        <v>18.58660629139073</v>
      </c>
      <c r="I264" s="35">
        <f t="shared" si="43"/>
        <v>1501.0408960264901</v>
      </c>
      <c r="J264" s="41">
        <f t="shared" si="47"/>
        <v>1501.0408960264901</v>
      </c>
      <c r="K264" s="41">
        <f t="shared" si="49"/>
        <v>0.0007655656887640502</v>
      </c>
      <c r="L264" s="42">
        <f t="shared" si="50"/>
        <v>48796.98524118081</v>
      </c>
      <c r="M264" s="45">
        <f t="shared" si="51"/>
        <v>42968.924552402066</v>
      </c>
      <c r="N264" s="44">
        <f t="shared" si="44"/>
        <v>91765.90979358288</v>
      </c>
      <c r="O264" s="41"/>
      <c r="P264" s="41"/>
      <c r="Q264" s="41"/>
    </row>
    <row r="265" spans="1:17" s="70" customFormat="1" ht="12.75">
      <c r="A265" s="35" t="s">
        <v>480</v>
      </c>
      <c r="B265" s="36" t="s">
        <v>188</v>
      </c>
      <c r="C265" s="70">
        <v>57</v>
      </c>
      <c r="D265" s="37">
        <v>226795</v>
      </c>
      <c r="E265" s="38">
        <v>37100</v>
      </c>
      <c r="F265" s="39">
        <f t="shared" si="45"/>
        <v>348.4451482479784</v>
      </c>
      <c r="G265" s="40">
        <f t="shared" si="48"/>
        <v>2.1297918369544206E-05</v>
      </c>
      <c r="H265" s="41">
        <f t="shared" si="46"/>
        <v>6.113072776280323</v>
      </c>
      <c r="I265" s="35">
        <f aca="true" t="shared" si="52" ref="I265:I328">(H265-11.3)*C265</f>
        <v>-295.6548517520216</v>
      </c>
      <c r="J265" s="41">
        <f t="shared" si="47"/>
        <v>0</v>
      </c>
      <c r="K265" s="41">
        <f t="shared" si="49"/>
        <v>0</v>
      </c>
      <c r="L265" s="42">
        <f t="shared" si="50"/>
        <v>4440.788535784597</v>
      </c>
      <c r="M265" s="45">
        <f t="shared" si="51"/>
        <v>0</v>
      </c>
      <c r="N265" s="44">
        <f t="shared" si="44"/>
        <v>4440.788535784597</v>
      </c>
      <c r="O265" s="41"/>
      <c r="P265" s="41"/>
      <c r="Q265" s="41"/>
    </row>
    <row r="266" spans="1:17" s="70" customFormat="1" ht="12.75">
      <c r="A266" s="35" t="s">
        <v>483</v>
      </c>
      <c r="B266" s="36" t="s">
        <v>284</v>
      </c>
      <c r="C266" s="70">
        <v>596</v>
      </c>
      <c r="D266" s="37">
        <v>857633.45</v>
      </c>
      <c r="E266" s="38">
        <v>59600</v>
      </c>
      <c r="F266" s="39">
        <f t="shared" si="45"/>
        <v>8576.334499999999</v>
      </c>
      <c r="G266" s="40">
        <f t="shared" si="48"/>
        <v>0.000524208969501602</v>
      </c>
      <c r="H266" s="41">
        <f t="shared" si="46"/>
        <v>14.38982298657718</v>
      </c>
      <c r="I266" s="35">
        <f t="shared" si="52"/>
        <v>1841.5344999999986</v>
      </c>
      <c r="J266" s="41">
        <f t="shared" si="47"/>
        <v>1841.5344999999986</v>
      </c>
      <c r="K266" s="41">
        <f t="shared" si="49"/>
        <v>0.000939225327975594</v>
      </c>
      <c r="L266" s="42">
        <f t="shared" si="50"/>
        <v>109301.81728215492</v>
      </c>
      <c r="M266" s="45">
        <f t="shared" si="51"/>
        <v>52715.92346391936</v>
      </c>
      <c r="N266" s="44">
        <f t="shared" si="44"/>
        <v>162017.7407460743</v>
      </c>
      <c r="O266" s="41"/>
      <c r="P266" s="41"/>
      <c r="Q266" s="41"/>
    </row>
    <row r="267" spans="1:17" s="70" customFormat="1" ht="12.75">
      <c r="A267" s="35" t="s">
        <v>483</v>
      </c>
      <c r="B267" s="36" t="s">
        <v>285</v>
      </c>
      <c r="C267" s="70">
        <v>91</v>
      </c>
      <c r="D267" s="37">
        <v>167862.21</v>
      </c>
      <c r="E267" s="38">
        <v>10300</v>
      </c>
      <c r="F267" s="39">
        <f t="shared" si="45"/>
        <v>1483.054476699029</v>
      </c>
      <c r="G267" s="40">
        <f t="shared" si="48"/>
        <v>9.06483368792502E-05</v>
      </c>
      <c r="H267" s="41">
        <f t="shared" si="46"/>
        <v>16.297301941747573</v>
      </c>
      <c r="I267" s="35">
        <f t="shared" si="52"/>
        <v>454.7544766990291</v>
      </c>
      <c r="J267" s="41">
        <f t="shared" si="47"/>
        <v>454.7544766990291</v>
      </c>
      <c r="K267" s="41">
        <f t="shared" si="49"/>
        <v>0.0002319353357355051</v>
      </c>
      <c r="L267" s="42">
        <f t="shared" si="50"/>
        <v>18900.91267214906</v>
      </c>
      <c r="M267" s="45">
        <f t="shared" si="51"/>
        <v>13017.840387210088</v>
      </c>
      <c r="N267" s="44">
        <f t="shared" si="44"/>
        <v>31918.75305935915</v>
      </c>
      <c r="O267" s="41"/>
      <c r="P267" s="41"/>
      <c r="Q267" s="41"/>
    </row>
    <row r="268" spans="1:17" s="70" customFormat="1" ht="12.75">
      <c r="A268" s="35" t="s">
        <v>474</v>
      </c>
      <c r="B268" s="36" t="s">
        <v>8</v>
      </c>
      <c r="C268" s="70">
        <v>3167</v>
      </c>
      <c r="D268" s="37">
        <v>3329341.28</v>
      </c>
      <c r="E268" s="38">
        <v>269500</v>
      </c>
      <c r="F268" s="39">
        <f t="shared" si="45"/>
        <v>39124.39270411874</v>
      </c>
      <c r="G268" s="40">
        <f t="shared" si="48"/>
        <v>0.0023913896527475794</v>
      </c>
      <c r="H268" s="41">
        <f t="shared" si="46"/>
        <v>12.353770983302411</v>
      </c>
      <c r="I268" s="35">
        <f t="shared" si="52"/>
        <v>3337.292704118733</v>
      </c>
      <c r="J268" s="41">
        <f t="shared" si="47"/>
        <v>3337.292704118733</v>
      </c>
      <c r="K268" s="41">
        <f t="shared" si="49"/>
        <v>0.0017020967212813425</v>
      </c>
      <c r="L268" s="42">
        <f t="shared" si="50"/>
        <v>498624.11763683683</v>
      </c>
      <c r="M268" s="45">
        <f t="shared" si="51"/>
        <v>95533.62522777595</v>
      </c>
      <c r="N268" s="44">
        <f t="shared" si="44"/>
        <v>594157.7428646127</v>
      </c>
      <c r="O268" s="41"/>
      <c r="P268" s="41"/>
      <c r="Q268" s="41"/>
    </row>
    <row r="269" spans="1:17" s="70" customFormat="1" ht="12.75">
      <c r="A269" s="35" t="s">
        <v>488</v>
      </c>
      <c r="B269" s="36" t="s">
        <v>414</v>
      </c>
      <c r="C269" s="70">
        <v>136</v>
      </c>
      <c r="D269" s="37">
        <v>200320.5</v>
      </c>
      <c r="E269" s="38">
        <v>35400</v>
      </c>
      <c r="F269" s="39">
        <f t="shared" si="45"/>
        <v>769.5928813559321</v>
      </c>
      <c r="G269" s="40">
        <f t="shared" si="48"/>
        <v>4.7039617131463555E-05</v>
      </c>
      <c r="H269" s="41">
        <f t="shared" si="46"/>
        <v>5.658771186440678</v>
      </c>
      <c r="I269" s="35">
        <f t="shared" si="52"/>
        <v>-767.2071186440679</v>
      </c>
      <c r="J269" s="41">
        <f t="shared" si="47"/>
        <v>0</v>
      </c>
      <c r="K269" s="41">
        <f t="shared" si="49"/>
        <v>0</v>
      </c>
      <c r="L269" s="42">
        <f t="shared" si="50"/>
        <v>9808.14128688815</v>
      </c>
      <c r="M269" s="45">
        <f t="shared" si="51"/>
        <v>0</v>
      </c>
      <c r="N269" s="44">
        <f t="shared" si="44"/>
        <v>9808.14128688815</v>
      </c>
      <c r="O269" s="41"/>
      <c r="P269" s="41"/>
      <c r="Q269" s="41"/>
    </row>
    <row r="270" spans="1:17" s="70" customFormat="1" ht="12.75">
      <c r="A270" s="35" t="s">
        <v>484</v>
      </c>
      <c r="B270" s="36" t="s">
        <v>315</v>
      </c>
      <c r="C270" s="70">
        <v>239</v>
      </c>
      <c r="D270" s="37">
        <v>443023.05</v>
      </c>
      <c r="E270" s="38">
        <v>33700</v>
      </c>
      <c r="F270" s="39">
        <f t="shared" si="45"/>
        <v>3141.914212166172</v>
      </c>
      <c r="G270" s="40">
        <f t="shared" si="48"/>
        <v>0.00019204237094787606</v>
      </c>
      <c r="H270" s="41">
        <f t="shared" si="46"/>
        <v>13.146084569732936</v>
      </c>
      <c r="I270" s="35">
        <f t="shared" si="52"/>
        <v>441.21421216617165</v>
      </c>
      <c r="J270" s="41">
        <f t="shared" si="47"/>
        <v>441.21421216617165</v>
      </c>
      <c r="K270" s="41">
        <f t="shared" si="49"/>
        <v>0.00022502948662067758</v>
      </c>
      <c r="L270" s="42">
        <f t="shared" si="50"/>
        <v>40042.390269921576</v>
      </c>
      <c r="M270" s="45">
        <f t="shared" si="51"/>
        <v>12630.235621295937</v>
      </c>
      <c r="N270" s="44">
        <f t="shared" si="44"/>
        <v>52672.62589121751</v>
      </c>
      <c r="O270" s="41"/>
      <c r="P270" s="41"/>
      <c r="Q270" s="41"/>
    </row>
    <row r="271" spans="1:17" s="70" customFormat="1" ht="12.75">
      <c r="A271" s="35" t="s">
        <v>483</v>
      </c>
      <c r="B271" s="36" t="s">
        <v>286</v>
      </c>
      <c r="C271" s="70">
        <v>1210</v>
      </c>
      <c r="D271" s="37">
        <v>1664184.06</v>
      </c>
      <c r="E271" s="38">
        <v>91000</v>
      </c>
      <c r="F271" s="39">
        <f t="shared" si="45"/>
        <v>22128.16167692308</v>
      </c>
      <c r="G271" s="40">
        <f t="shared" si="48"/>
        <v>0.0013525336295622204</v>
      </c>
      <c r="H271" s="41">
        <f t="shared" si="46"/>
        <v>18.287736923076924</v>
      </c>
      <c r="I271" s="35">
        <f t="shared" si="52"/>
        <v>8455.161676923077</v>
      </c>
      <c r="J271" s="41">
        <f t="shared" si="47"/>
        <v>8455.161676923077</v>
      </c>
      <c r="K271" s="41">
        <f t="shared" si="49"/>
        <v>0.004312328658026638</v>
      </c>
      <c r="L271" s="42">
        <f t="shared" si="50"/>
        <v>282014.21999118966</v>
      </c>
      <c r="M271" s="45">
        <f t="shared" si="51"/>
        <v>242038.17839727757</v>
      </c>
      <c r="N271" s="44">
        <f t="shared" si="44"/>
        <v>524052.39838846726</v>
      </c>
      <c r="O271" s="41"/>
      <c r="P271" s="41"/>
      <c r="Q271" s="41"/>
    </row>
    <row r="272" spans="1:17" s="70" customFormat="1" ht="12.75">
      <c r="A272" s="35" t="s">
        <v>486</v>
      </c>
      <c r="B272" s="36" t="s">
        <v>351</v>
      </c>
      <c r="C272" s="70">
        <v>715</v>
      </c>
      <c r="D272" s="37">
        <v>1132742.64</v>
      </c>
      <c r="E272" s="38">
        <v>101650</v>
      </c>
      <c r="F272" s="39">
        <f t="shared" si="45"/>
        <v>7967.643754058041</v>
      </c>
      <c r="G272" s="40">
        <f t="shared" si="48"/>
        <v>0.0004870041299894077</v>
      </c>
      <c r="H272" s="41">
        <f t="shared" si="46"/>
        <v>11.143557697983274</v>
      </c>
      <c r="I272" s="35">
        <f t="shared" si="52"/>
        <v>-111.85624594195944</v>
      </c>
      <c r="J272" s="41">
        <f t="shared" si="47"/>
        <v>0</v>
      </c>
      <c r="K272" s="41">
        <f t="shared" si="49"/>
        <v>0</v>
      </c>
      <c r="L272" s="42">
        <f t="shared" si="50"/>
        <v>101544.30681025269</v>
      </c>
      <c r="M272" s="45">
        <f t="shared" si="51"/>
        <v>0</v>
      </c>
      <c r="N272" s="44">
        <f t="shared" si="44"/>
        <v>101544.30681025269</v>
      </c>
      <c r="O272" s="41"/>
      <c r="P272" s="41"/>
      <c r="Q272" s="41"/>
    </row>
    <row r="273" spans="1:17" s="70" customFormat="1" ht="12.75">
      <c r="A273" s="35" t="s">
        <v>475</v>
      </c>
      <c r="B273" s="36" t="s">
        <v>50</v>
      </c>
      <c r="C273" s="70">
        <v>213</v>
      </c>
      <c r="D273" s="37">
        <v>297162.1</v>
      </c>
      <c r="E273" s="38">
        <v>17450</v>
      </c>
      <c r="F273" s="39">
        <f t="shared" si="45"/>
        <v>3627.2508481375357</v>
      </c>
      <c r="G273" s="40">
        <f t="shared" si="48"/>
        <v>0.00022170747062465787</v>
      </c>
      <c r="H273" s="41">
        <f t="shared" si="46"/>
        <v>17.02934670487106</v>
      </c>
      <c r="I273" s="35">
        <f t="shared" si="52"/>
        <v>1220.3508481375356</v>
      </c>
      <c r="J273" s="41">
        <f t="shared" si="47"/>
        <v>1220.3508481375356</v>
      </c>
      <c r="K273" s="41">
        <f t="shared" si="49"/>
        <v>0.000622407250902588</v>
      </c>
      <c r="L273" s="42">
        <f t="shared" si="50"/>
        <v>46227.80389916817</v>
      </c>
      <c r="M273" s="45">
        <f t="shared" si="51"/>
        <v>34933.86733159083</v>
      </c>
      <c r="N273" s="44">
        <f t="shared" si="44"/>
        <v>81161.671230759</v>
      </c>
      <c r="O273" s="41"/>
      <c r="P273" s="41"/>
      <c r="Q273" s="41"/>
    </row>
    <row r="274" spans="1:17" s="70" customFormat="1" ht="12.75">
      <c r="A274" s="35" t="s">
        <v>482</v>
      </c>
      <c r="B274" s="36" t="s">
        <v>232</v>
      </c>
      <c r="C274" s="70">
        <v>2813</v>
      </c>
      <c r="D274" s="37">
        <v>3383891.82</v>
      </c>
      <c r="E274" s="38">
        <v>145750</v>
      </c>
      <c r="F274" s="39">
        <f t="shared" si="45"/>
        <v>65309.69255341338</v>
      </c>
      <c r="G274" s="40">
        <f t="shared" si="48"/>
        <v>0.0039919066393563915</v>
      </c>
      <c r="H274" s="41">
        <f t="shared" si="46"/>
        <v>23.21709653516295</v>
      </c>
      <c r="I274" s="35">
        <f t="shared" si="52"/>
        <v>33522.79255341337</v>
      </c>
      <c r="J274" s="41">
        <f t="shared" si="47"/>
        <v>33522.79255341337</v>
      </c>
      <c r="K274" s="41">
        <f t="shared" si="49"/>
        <v>0.01709740210169155</v>
      </c>
      <c r="L274" s="42">
        <f t="shared" si="50"/>
        <v>832344.8767333997</v>
      </c>
      <c r="M274" s="45">
        <f t="shared" si="51"/>
        <v>959626.3151966941</v>
      </c>
      <c r="N274" s="44">
        <f t="shared" si="44"/>
        <v>1791971.1919300938</v>
      </c>
      <c r="O274" s="41"/>
      <c r="P274" s="41"/>
      <c r="Q274" s="41"/>
    </row>
    <row r="275" spans="1:17" s="70" customFormat="1" ht="12.75">
      <c r="A275" s="35" t="s">
        <v>488</v>
      </c>
      <c r="B275" s="36" t="s">
        <v>415</v>
      </c>
      <c r="C275" s="70">
        <v>1366</v>
      </c>
      <c r="D275" s="37">
        <v>2524711.23</v>
      </c>
      <c r="E275" s="38">
        <v>268550</v>
      </c>
      <c r="F275" s="39">
        <f t="shared" si="45"/>
        <v>12842.135692347792</v>
      </c>
      <c r="G275" s="40">
        <f t="shared" si="48"/>
        <v>0.0007849463797716122</v>
      </c>
      <c r="H275" s="41">
        <f t="shared" si="46"/>
        <v>9.401270638614783</v>
      </c>
      <c r="I275" s="35">
        <f t="shared" si="52"/>
        <v>-2593.6643076522078</v>
      </c>
      <c r="J275" s="41">
        <f t="shared" si="47"/>
        <v>0</v>
      </c>
      <c r="K275" s="41">
        <f t="shared" si="49"/>
        <v>0</v>
      </c>
      <c r="L275" s="42">
        <f t="shared" si="50"/>
        <v>163667.67981795006</v>
      </c>
      <c r="M275" s="45">
        <f t="shared" si="51"/>
        <v>0</v>
      </c>
      <c r="N275" s="44">
        <f t="shared" si="44"/>
        <v>163667.67981795006</v>
      </c>
      <c r="O275" s="41"/>
      <c r="P275" s="41"/>
      <c r="Q275" s="41"/>
    </row>
    <row r="276" spans="1:17" s="70" customFormat="1" ht="12.75">
      <c r="A276" s="35" t="s">
        <v>483</v>
      </c>
      <c r="B276" s="36" t="s">
        <v>287</v>
      </c>
      <c r="C276" s="70">
        <v>3111</v>
      </c>
      <c r="D276" s="37">
        <v>3185028.72</v>
      </c>
      <c r="E276" s="38">
        <v>255650</v>
      </c>
      <c r="F276" s="39">
        <f t="shared" si="45"/>
        <v>38758.554069704674</v>
      </c>
      <c r="G276" s="40">
        <f t="shared" si="48"/>
        <v>0.0023690285970366493</v>
      </c>
      <c r="H276" s="41">
        <f t="shared" si="46"/>
        <v>12.45855161353413</v>
      </c>
      <c r="I276" s="35">
        <f t="shared" si="52"/>
        <v>3604.2540697046766</v>
      </c>
      <c r="J276" s="41">
        <f t="shared" si="47"/>
        <v>3604.2540697046766</v>
      </c>
      <c r="K276" s="41">
        <f t="shared" si="49"/>
        <v>0.0018382532125929471</v>
      </c>
      <c r="L276" s="42">
        <f t="shared" si="50"/>
        <v>493961.6563518346</v>
      </c>
      <c r="M276" s="45">
        <f t="shared" si="51"/>
        <v>103175.68401953466</v>
      </c>
      <c r="N276" s="44">
        <f t="shared" si="44"/>
        <v>597137.3403713693</v>
      </c>
      <c r="O276" s="41"/>
      <c r="P276" s="41"/>
      <c r="Q276" s="41"/>
    </row>
    <row r="277" spans="1:17" s="70" customFormat="1" ht="12.75">
      <c r="A277" s="35" t="s">
        <v>483</v>
      </c>
      <c r="B277" s="36" t="s">
        <v>288</v>
      </c>
      <c r="C277" s="70">
        <v>4061</v>
      </c>
      <c r="D277" s="37">
        <v>5415148.33</v>
      </c>
      <c r="E277" s="38">
        <v>256000</v>
      </c>
      <c r="F277" s="39">
        <f t="shared" si="45"/>
        <v>85902.02096925782</v>
      </c>
      <c r="G277" s="40">
        <f t="shared" si="48"/>
        <v>0.0052505659487045026</v>
      </c>
      <c r="H277" s="41">
        <f t="shared" si="46"/>
        <v>21.1529231640625</v>
      </c>
      <c r="I277" s="35">
        <f t="shared" si="52"/>
        <v>40012.72096925781</v>
      </c>
      <c r="J277" s="41">
        <f t="shared" si="47"/>
        <v>40012.72096925781</v>
      </c>
      <c r="K277" s="41">
        <f t="shared" si="49"/>
        <v>0.020407416193151486</v>
      </c>
      <c r="L277" s="42">
        <f t="shared" si="50"/>
        <v>1094785.540390205</v>
      </c>
      <c r="M277" s="45">
        <f t="shared" si="51"/>
        <v>1145407.5588584184</v>
      </c>
      <c r="N277" s="44">
        <f t="shared" si="44"/>
        <v>2240193.0992486235</v>
      </c>
      <c r="O277" s="41"/>
      <c r="P277" s="41"/>
      <c r="Q277" s="41"/>
    </row>
    <row r="278" spans="1:17" s="70" customFormat="1" ht="12.75">
      <c r="A278" s="35" t="s">
        <v>484</v>
      </c>
      <c r="B278" s="36" t="s">
        <v>316</v>
      </c>
      <c r="C278" s="70">
        <v>2357</v>
      </c>
      <c r="D278" s="37">
        <v>2269589.59</v>
      </c>
      <c r="E278" s="38">
        <v>122600</v>
      </c>
      <c r="F278" s="39">
        <f t="shared" si="45"/>
        <v>43633.13755</v>
      </c>
      <c r="G278" s="40">
        <f t="shared" si="48"/>
        <v>0.002666976442116053</v>
      </c>
      <c r="H278" s="41">
        <f t="shared" si="46"/>
        <v>18.51215</v>
      </c>
      <c r="I278" s="35">
        <f t="shared" si="52"/>
        <v>16999.037549999994</v>
      </c>
      <c r="J278" s="41">
        <f t="shared" si="47"/>
        <v>16999.037549999994</v>
      </c>
      <c r="K278" s="41">
        <f t="shared" si="49"/>
        <v>0.008669903614712727</v>
      </c>
      <c r="L278" s="42">
        <f t="shared" si="50"/>
        <v>556086.1960243311</v>
      </c>
      <c r="M278" s="45">
        <f t="shared" si="51"/>
        <v>486615.8969305716</v>
      </c>
      <c r="N278" s="44">
        <f t="shared" si="44"/>
        <v>1042702.0929549027</v>
      </c>
      <c r="O278" s="41"/>
      <c r="P278" s="41"/>
      <c r="Q278" s="41"/>
    </row>
    <row r="279" spans="1:17" s="70" customFormat="1" ht="12.75">
      <c r="A279" s="35" t="s">
        <v>474</v>
      </c>
      <c r="B279" s="36" t="s">
        <v>9</v>
      </c>
      <c r="C279" s="70">
        <v>2796</v>
      </c>
      <c r="D279" s="37">
        <v>3262974.9</v>
      </c>
      <c r="E279" s="38">
        <v>344700</v>
      </c>
      <c r="F279" s="39">
        <f t="shared" si="45"/>
        <v>26467.298579634462</v>
      </c>
      <c r="G279" s="40">
        <f t="shared" si="48"/>
        <v>0.0016177535185831894</v>
      </c>
      <c r="H279" s="41">
        <f t="shared" si="46"/>
        <v>9.466129677980852</v>
      </c>
      <c r="I279" s="35">
        <f t="shared" si="52"/>
        <v>-5127.501420365539</v>
      </c>
      <c r="J279" s="41">
        <f t="shared" si="47"/>
        <v>0</v>
      </c>
      <c r="K279" s="41">
        <f t="shared" si="49"/>
        <v>0</v>
      </c>
      <c r="L279" s="42">
        <f t="shared" si="50"/>
        <v>337314.7156636026</v>
      </c>
      <c r="M279" s="45">
        <f t="shared" si="51"/>
        <v>0</v>
      </c>
      <c r="N279" s="44">
        <f t="shared" si="44"/>
        <v>337314.7156636026</v>
      </c>
      <c r="O279" s="41"/>
      <c r="P279" s="41"/>
      <c r="Q279" s="41"/>
    </row>
    <row r="280" spans="1:17" s="70" customFormat="1" ht="12.75">
      <c r="A280" s="35" t="s">
        <v>481</v>
      </c>
      <c r="B280" s="36" t="s">
        <v>207</v>
      </c>
      <c r="C280" s="70">
        <v>68</v>
      </c>
      <c r="D280" s="37">
        <v>596180.2239</v>
      </c>
      <c r="E280" s="38">
        <v>89150</v>
      </c>
      <c r="F280" s="39">
        <f t="shared" si="45"/>
        <v>454.7420664632641</v>
      </c>
      <c r="G280" s="40">
        <f t="shared" si="48"/>
        <v>2.779507609570694E-05</v>
      </c>
      <c r="H280" s="41">
        <f t="shared" si="46"/>
        <v>6.6873833303421195</v>
      </c>
      <c r="I280" s="35">
        <f t="shared" si="52"/>
        <v>-313.6579335367359</v>
      </c>
      <c r="J280" s="41">
        <f t="shared" si="47"/>
        <v>0</v>
      </c>
      <c r="K280" s="41">
        <f t="shared" si="49"/>
        <v>0</v>
      </c>
      <c r="L280" s="42">
        <f t="shared" si="50"/>
        <v>5795.498561661424</v>
      </c>
      <c r="M280" s="45">
        <f t="shared" si="51"/>
        <v>0</v>
      </c>
      <c r="N280" s="44">
        <f t="shared" si="44"/>
        <v>5795.498561661424</v>
      </c>
      <c r="O280" s="41"/>
      <c r="P280" s="41"/>
      <c r="Q280" s="41"/>
    </row>
    <row r="281" spans="1:17" s="70" customFormat="1" ht="12.75">
      <c r="A281" s="35" t="s">
        <v>479</v>
      </c>
      <c r="B281" s="36" t="s">
        <v>166</v>
      </c>
      <c r="C281" s="70">
        <v>4185</v>
      </c>
      <c r="D281" s="37">
        <v>7988713.2</v>
      </c>
      <c r="E281" s="38">
        <v>692150</v>
      </c>
      <c r="F281" s="39">
        <f t="shared" si="45"/>
        <v>48302.77359242939</v>
      </c>
      <c r="G281" s="40">
        <f t="shared" si="48"/>
        <v>0.0029523973404904633</v>
      </c>
      <c r="H281" s="41">
        <f t="shared" si="46"/>
        <v>11.541881384093044</v>
      </c>
      <c r="I281" s="35">
        <f t="shared" si="52"/>
        <v>1012.2735924293847</v>
      </c>
      <c r="J281" s="41">
        <f t="shared" si="47"/>
        <v>1012.2735924293847</v>
      </c>
      <c r="K281" s="41">
        <f t="shared" si="49"/>
        <v>0.0005162830220397838</v>
      </c>
      <c r="L281" s="42">
        <f t="shared" si="50"/>
        <v>615598.7658155143</v>
      </c>
      <c r="M281" s="45">
        <f t="shared" si="51"/>
        <v>28977.430085102496</v>
      </c>
      <c r="N281" s="44">
        <f t="shared" si="44"/>
        <v>644576.1959006167</v>
      </c>
      <c r="O281" s="41"/>
      <c r="P281" s="41"/>
      <c r="Q281" s="41"/>
    </row>
    <row r="282" spans="1:17" s="70" customFormat="1" ht="12.75">
      <c r="A282" s="35" t="s">
        <v>487</v>
      </c>
      <c r="B282" s="36" t="s">
        <v>376</v>
      </c>
      <c r="C282" s="70">
        <v>955</v>
      </c>
      <c r="D282" s="37">
        <v>1517683</v>
      </c>
      <c r="E282" s="38">
        <v>122750</v>
      </c>
      <c r="F282" s="39">
        <f t="shared" si="45"/>
        <v>11807.635560081466</v>
      </c>
      <c r="G282" s="40">
        <f t="shared" si="48"/>
        <v>0.0007217149085312353</v>
      </c>
      <c r="H282" s="41">
        <f t="shared" si="46"/>
        <v>12.364016293279022</v>
      </c>
      <c r="I282" s="35">
        <f t="shared" si="52"/>
        <v>1016.1355600814652</v>
      </c>
      <c r="J282" s="41">
        <f t="shared" si="47"/>
        <v>1016.1355600814652</v>
      </c>
      <c r="K282" s="41">
        <f t="shared" si="49"/>
        <v>0.0005182527151596555</v>
      </c>
      <c r="L282" s="42">
        <f t="shared" si="50"/>
        <v>150483.40576295147</v>
      </c>
      <c r="M282" s="45">
        <f t="shared" si="51"/>
        <v>29087.983100083864</v>
      </c>
      <c r="N282" s="44">
        <f t="shared" si="44"/>
        <v>179571.38886303533</v>
      </c>
      <c r="O282" s="41"/>
      <c r="P282" s="41"/>
      <c r="Q282" s="41"/>
    </row>
    <row r="283" spans="1:17" s="70" customFormat="1" ht="12.75">
      <c r="A283" s="35" t="s">
        <v>484</v>
      </c>
      <c r="B283" s="36" t="s">
        <v>317</v>
      </c>
      <c r="C283" s="70">
        <v>625</v>
      </c>
      <c r="D283" s="37">
        <v>1323620.06</v>
      </c>
      <c r="E283" s="38">
        <v>105600</v>
      </c>
      <c r="F283" s="39">
        <f t="shared" si="45"/>
        <v>7833.925544507576</v>
      </c>
      <c r="G283" s="40">
        <f t="shared" si="48"/>
        <v>0.00047883090810399166</v>
      </c>
      <c r="H283" s="41">
        <f t="shared" si="46"/>
        <v>12.534280871212122</v>
      </c>
      <c r="I283" s="35">
        <f t="shared" si="52"/>
        <v>771.4255445075758</v>
      </c>
      <c r="J283" s="41">
        <f t="shared" si="47"/>
        <v>771.4255445075758</v>
      </c>
      <c r="K283" s="41">
        <f t="shared" si="49"/>
        <v>0.00039344492869879957</v>
      </c>
      <c r="L283" s="42">
        <f t="shared" si="50"/>
        <v>99840.12382769972</v>
      </c>
      <c r="M283" s="45">
        <f t="shared" si="51"/>
        <v>22082.89334920074</v>
      </c>
      <c r="N283" s="44">
        <f t="shared" si="44"/>
        <v>121923.01717690047</v>
      </c>
      <c r="O283" s="41"/>
      <c r="P283" s="41"/>
      <c r="Q283" s="41"/>
    </row>
    <row r="284" spans="1:17" s="70" customFormat="1" ht="12.75">
      <c r="A284" s="35" t="s">
        <v>475</v>
      </c>
      <c r="B284" s="36" t="s">
        <v>51</v>
      </c>
      <c r="C284" s="70">
        <v>723</v>
      </c>
      <c r="D284" s="37">
        <v>853238.7</v>
      </c>
      <c r="E284" s="38">
        <v>64350</v>
      </c>
      <c r="F284" s="39">
        <f t="shared" si="45"/>
        <v>9586.504741258741</v>
      </c>
      <c r="G284" s="40">
        <f t="shared" si="48"/>
        <v>0.0005859533314071958</v>
      </c>
      <c r="H284" s="41">
        <f t="shared" si="46"/>
        <v>13.259342657342657</v>
      </c>
      <c r="I284" s="35">
        <f t="shared" si="52"/>
        <v>1416.6047412587404</v>
      </c>
      <c r="J284" s="41">
        <f t="shared" si="47"/>
        <v>1416.6047412587404</v>
      </c>
      <c r="K284" s="41">
        <f t="shared" si="49"/>
        <v>0.0007225012904838454</v>
      </c>
      <c r="L284" s="42">
        <f t="shared" si="50"/>
        <v>122176.01699229139</v>
      </c>
      <c r="M284" s="45">
        <f t="shared" si="51"/>
        <v>40551.84799351905</v>
      </c>
      <c r="N284" s="44">
        <f t="shared" si="44"/>
        <v>162727.86498581045</v>
      </c>
      <c r="O284" s="41"/>
      <c r="P284" s="41"/>
      <c r="Q284" s="41"/>
    </row>
    <row r="285" spans="1:17" s="70" customFormat="1" ht="12.75">
      <c r="A285" s="35" t="s">
        <v>487</v>
      </c>
      <c r="B285" s="36" t="s">
        <v>377</v>
      </c>
      <c r="C285" s="70">
        <v>1045</v>
      </c>
      <c r="D285" s="37">
        <v>1640276.88</v>
      </c>
      <c r="E285" s="38">
        <v>141000</v>
      </c>
      <c r="F285" s="39">
        <f t="shared" si="45"/>
        <v>12156.661982978723</v>
      </c>
      <c r="G285" s="40">
        <f t="shared" si="48"/>
        <v>0.000743048355993645</v>
      </c>
      <c r="H285" s="41">
        <f t="shared" si="46"/>
        <v>11.633169361702127</v>
      </c>
      <c r="I285" s="35">
        <f t="shared" si="52"/>
        <v>348.16198297872154</v>
      </c>
      <c r="J285" s="41">
        <f t="shared" si="47"/>
        <v>348.16198297872154</v>
      </c>
      <c r="K285" s="41">
        <f t="shared" si="49"/>
        <v>0.00017757069044963488</v>
      </c>
      <c r="L285" s="42">
        <f t="shared" si="50"/>
        <v>154931.60240245523</v>
      </c>
      <c r="M285" s="45">
        <f t="shared" si="51"/>
        <v>9966.514582133917</v>
      </c>
      <c r="N285" s="44">
        <f t="shared" si="44"/>
        <v>164898.11698458914</v>
      </c>
      <c r="O285" s="41"/>
      <c r="P285" s="41"/>
      <c r="Q285" s="41"/>
    </row>
    <row r="286" spans="1:17" s="70" customFormat="1" ht="12.75">
      <c r="A286" s="35" t="s">
        <v>486</v>
      </c>
      <c r="B286" s="36" t="s">
        <v>352</v>
      </c>
      <c r="C286" s="70">
        <v>197</v>
      </c>
      <c r="D286" s="37">
        <v>422872.64</v>
      </c>
      <c r="E286" s="38">
        <v>51500</v>
      </c>
      <c r="F286" s="39">
        <f t="shared" si="45"/>
        <v>1617.5904869902913</v>
      </c>
      <c r="G286" s="40">
        <f t="shared" si="48"/>
        <v>9.887154497772625E-05</v>
      </c>
      <c r="H286" s="41">
        <f t="shared" si="46"/>
        <v>8.21111922330097</v>
      </c>
      <c r="I286" s="35">
        <f t="shared" si="52"/>
        <v>-608.5095130097089</v>
      </c>
      <c r="J286" s="41">
        <f t="shared" si="47"/>
        <v>0</v>
      </c>
      <c r="K286" s="41">
        <f t="shared" si="49"/>
        <v>0</v>
      </c>
      <c r="L286" s="42">
        <f t="shared" si="50"/>
        <v>20615.51818511333</v>
      </c>
      <c r="M286" s="45">
        <f t="shared" si="51"/>
        <v>0</v>
      </c>
      <c r="N286" s="44">
        <f t="shared" si="44"/>
        <v>20615.51818511333</v>
      </c>
      <c r="O286" s="41"/>
      <c r="P286" s="41"/>
      <c r="Q286" s="41"/>
    </row>
    <row r="287" spans="1:17" s="70" customFormat="1" ht="12.75">
      <c r="A287" s="35" t="s">
        <v>475</v>
      </c>
      <c r="B287" s="36" t="s">
        <v>519</v>
      </c>
      <c r="C287" s="70">
        <v>43</v>
      </c>
      <c r="D287" s="37">
        <v>134519.08</v>
      </c>
      <c r="E287" s="38">
        <v>12900</v>
      </c>
      <c r="F287" s="39">
        <f t="shared" si="45"/>
        <v>448.39693333333327</v>
      </c>
      <c r="G287" s="40">
        <f t="shared" si="48"/>
        <v>2.7407244242904144E-05</v>
      </c>
      <c r="H287" s="41">
        <f t="shared" si="46"/>
        <v>10.427835658914727</v>
      </c>
      <c r="I287" s="35">
        <f t="shared" si="52"/>
        <v>-37.50306666666676</v>
      </c>
      <c r="J287" s="41">
        <f t="shared" si="47"/>
        <v>0</v>
      </c>
      <c r="K287" s="41">
        <f t="shared" si="49"/>
        <v>0</v>
      </c>
      <c r="L287" s="42">
        <f t="shared" si="50"/>
        <v>5714.63247813837</v>
      </c>
      <c r="M287" s="45">
        <f t="shared" si="51"/>
        <v>0</v>
      </c>
      <c r="N287" s="44">
        <f t="shared" si="44"/>
        <v>5714.63247813837</v>
      </c>
      <c r="O287" s="41"/>
      <c r="P287" s="41"/>
      <c r="Q287" s="41"/>
    </row>
    <row r="288" spans="1:17" s="70" customFormat="1" ht="12.75">
      <c r="A288" s="35" t="s">
        <v>487</v>
      </c>
      <c r="B288" s="36" t="s">
        <v>378</v>
      </c>
      <c r="C288" s="70">
        <v>997</v>
      </c>
      <c r="D288" s="37">
        <v>1148672.76</v>
      </c>
      <c r="E288" s="38">
        <v>105800</v>
      </c>
      <c r="F288" s="39">
        <f t="shared" si="45"/>
        <v>10824.44935463138</v>
      </c>
      <c r="G288" s="40">
        <f t="shared" si="48"/>
        <v>0.0006616198845338411</v>
      </c>
      <c r="H288" s="41">
        <f t="shared" si="46"/>
        <v>10.857020415879017</v>
      </c>
      <c r="I288" s="35">
        <f t="shared" si="52"/>
        <v>-441.65064536862087</v>
      </c>
      <c r="J288" s="41">
        <f t="shared" si="47"/>
        <v>0</v>
      </c>
      <c r="K288" s="41">
        <f t="shared" si="49"/>
        <v>0</v>
      </c>
      <c r="L288" s="42">
        <f t="shared" si="50"/>
        <v>137953.10636961038</v>
      </c>
      <c r="M288" s="45">
        <f t="shared" si="51"/>
        <v>0</v>
      </c>
      <c r="N288" s="44">
        <f t="shared" si="44"/>
        <v>137953.10636961038</v>
      </c>
      <c r="O288" s="41"/>
      <c r="P288" s="41"/>
      <c r="Q288" s="41"/>
    </row>
    <row r="289" spans="1:17" s="70" customFormat="1" ht="12.75">
      <c r="A289" s="35" t="s">
        <v>486</v>
      </c>
      <c r="B289" s="36" t="s">
        <v>353</v>
      </c>
      <c r="C289" s="70">
        <v>487</v>
      </c>
      <c r="D289" s="37">
        <v>1796933.45</v>
      </c>
      <c r="E289" s="38">
        <v>150000</v>
      </c>
      <c r="F289" s="39">
        <f t="shared" si="45"/>
        <v>5834.043934333333</v>
      </c>
      <c r="G289" s="40">
        <f t="shared" si="48"/>
        <v>0.00035659268640279233</v>
      </c>
      <c r="H289" s="41">
        <f t="shared" si="46"/>
        <v>11.979556333333333</v>
      </c>
      <c r="I289" s="35">
        <f t="shared" si="52"/>
        <v>330.94393433333283</v>
      </c>
      <c r="J289" s="41">
        <f t="shared" si="47"/>
        <v>330.94393433333283</v>
      </c>
      <c r="K289" s="41">
        <f t="shared" si="49"/>
        <v>0.00016878908609410152</v>
      </c>
      <c r="L289" s="42">
        <f t="shared" si="50"/>
        <v>74352.46422892743</v>
      </c>
      <c r="M289" s="45">
        <f t="shared" si="51"/>
        <v>9473.62925493079</v>
      </c>
      <c r="N289" s="44">
        <f t="shared" si="44"/>
        <v>83826.09348385822</v>
      </c>
      <c r="O289" s="41"/>
      <c r="P289" s="41"/>
      <c r="Q289" s="41"/>
    </row>
    <row r="290" spans="1:17" s="70" customFormat="1" ht="12.75">
      <c r="A290" s="35" t="s">
        <v>483</v>
      </c>
      <c r="B290" s="36" t="s">
        <v>493</v>
      </c>
      <c r="C290" s="70">
        <v>187</v>
      </c>
      <c r="D290" s="37">
        <v>657890.69</v>
      </c>
      <c r="E290" s="38">
        <v>49250</v>
      </c>
      <c r="F290" s="39">
        <f t="shared" si="45"/>
        <v>2497.980894010152</v>
      </c>
      <c r="G290" s="40">
        <f t="shared" si="48"/>
        <v>0.0001526834092447948</v>
      </c>
      <c r="H290" s="41">
        <f t="shared" si="46"/>
        <v>13.358186598984771</v>
      </c>
      <c r="I290" s="35">
        <f t="shared" si="52"/>
        <v>384.880894010152</v>
      </c>
      <c r="J290" s="41">
        <f t="shared" si="47"/>
        <v>384.880894010152</v>
      </c>
      <c r="K290" s="41">
        <f t="shared" si="49"/>
        <v>0.0001962981871413352</v>
      </c>
      <c r="L290" s="42">
        <f t="shared" si="50"/>
        <v>31835.727868521415</v>
      </c>
      <c r="M290" s="45">
        <f t="shared" si="51"/>
        <v>11017.633257136398</v>
      </c>
      <c r="N290" s="44">
        <f t="shared" si="44"/>
        <v>42853.361125657815</v>
      </c>
      <c r="O290" s="41"/>
      <c r="P290" s="41"/>
      <c r="Q290" s="41"/>
    </row>
    <row r="291" spans="1:17" s="70" customFormat="1" ht="12.75">
      <c r="A291" s="35" t="s">
        <v>478</v>
      </c>
      <c r="B291" s="36" t="s">
        <v>136</v>
      </c>
      <c r="C291" s="70">
        <v>2208</v>
      </c>
      <c r="D291" s="37">
        <v>18921614.02</v>
      </c>
      <c r="E291" s="38">
        <v>2780250</v>
      </c>
      <c r="F291" s="39">
        <f t="shared" si="45"/>
        <v>15027.038487963311</v>
      </c>
      <c r="G291" s="40">
        <f t="shared" si="48"/>
        <v>0.0009184936012507628</v>
      </c>
      <c r="H291" s="41">
        <f t="shared" si="46"/>
        <v>6.805723952881935</v>
      </c>
      <c r="I291" s="35">
        <f t="shared" si="52"/>
        <v>-9923.36151203669</v>
      </c>
      <c r="J291" s="41">
        <f t="shared" si="47"/>
        <v>0</v>
      </c>
      <c r="K291" s="41">
        <f t="shared" si="49"/>
        <v>0</v>
      </c>
      <c r="L291" s="42">
        <f t="shared" si="50"/>
        <v>191513.35749594137</v>
      </c>
      <c r="M291" s="45">
        <f t="shared" si="51"/>
        <v>0</v>
      </c>
      <c r="N291" s="44">
        <f t="shared" si="44"/>
        <v>191513.35749594137</v>
      </c>
      <c r="O291" s="41"/>
      <c r="P291" s="41"/>
      <c r="Q291" s="41"/>
    </row>
    <row r="292" spans="1:17" s="70" customFormat="1" ht="12.75">
      <c r="A292" s="35" t="s">
        <v>479</v>
      </c>
      <c r="B292" s="36" t="s">
        <v>167</v>
      </c>
      <c r="C292" s="70">
        <v>1763</v>
      </c>
      <c r="D292" s="37">
        <v>4557091.07</v>
      </c>
      <c r="E292" s="38">
        <v>391600</v>
      </c>
      <c r="F292" s="39">
        <f t="shared" si="45"/>
        <v>20516.219500536263</v>
      </c>
      <c r="G292" s="40">
        <f t="shared" si="48"/>
        <v>0.0012540073247428475</v>
      </c>
      <c r="H292" s="41">
        <f t="shared" si="46"/>
        <v>11.637106920326865</v>
      </c>
      <c r="I292" s="35">
        <f t="shared" si="52"/>
        <v>594.3195005362611</v>
      </c>
      <c r="J292" s="41">
        <f t="shared" si="47"/>
        <v>594.3195005362611</v>
      </c>
      <c r="K292" s="41">
        <f t="shared" si="49"/>
        <v>0.00030311673651156764</v>
      </c>
      <c r="L292" s="42">
        <f t="shared" si="50"/>
        <v>261470.6871762288</v>
      </c>
      <c r="M292" s="45">
        <f t="shared" si="51"/>
        <v>17013.04064810317</v>
      </c>
      <c r="N292" s="44">
        <f t="shared" si="44"/>
        <v>278483.72782433196</v>
      </c>
      <c r="O292" s="41"/>
      <c r="P292" s="41"/>
      <c r="Q292" s="41"/>
    </row>
    <row r="293" spans="1:17" s="70" customFormat="1" ht="12.75">
      <c r="A293" s="35" t="s">
        <v>476</v>
      </c>
      <c r="B293" s="36" t="s">
        <v>86</v>
      </c>
      <c r="C293" s="70">
        <v>3994</v>
      </c>
      <c r="D293" s="37">
        <v>10686343.52</v>
      </c>
      <c r="E293" s="38">
        <v>1358200</v>
      </c>
      <c r="F293" s="39">
        <f t="shared" si="45"/>
        <v>31424.868221823</v>
      </c>
      <c r="G293" s="40">
        <f t="shared" si="48"/>
        <v>0.001920773704347175</v>
      </c>
      <c r="H293" s="41">
        <f t="shared" si="46"/>
        <v>7.8680190840818724</v>
      </c>
      <c r="I293" s="35">
        <f t="shared" si="52"/>
        <v>-13707.331778177004</v>
      </c>
      <c r="J293" s="41">
        <f t="shared" si="47"/>
        <v>0</v>
      </c>
      <c r="K293" s="41">
        <f t="shared" si="49"/>
        <v>0</v>
      </c>
      <c r="L293" s="42">
        <f t="shared" si="50"/>
        <v>400496.8794649386</v>
      </c>
      <c r="M293" s="45">
        <f t="shared" si="51"/>
        <v>0</v>
      </c>
      <c r="N293" s="44">
        <f t="shared" si="44"/>
        <v>400496.8794649386</v>
      </c>
      <c r="O293" s="41"/>
      <c r="P293" s="41"/>
      <c r="Q293" s="41"/>
    </row>
    <row r="294" spans="1:17" s="70" customFormat="1" ht="12.75">
      <c r="A294" s="35" t="s">
        <v>475</v>
      </c>
      <c r="B294" s="36" t="s">
        <v>52</v>
      </c>
      <c r="C294" s="70">
        <v>26</v>
      </c>
      <c r="D294" s="37">
        <v>46179.27</v>
      </c>
      <c r="E294" s="38">
        <v>61400</v>
      </c>
      <c r="F294" s="39">
        <f t="shared" si="45"/>
        <v>19.55473973941368</v>
      </c>
      <c r="G294" s="40">
        <f t="shared" si="48"/>
        <v>1.1952390578597502E-06</v>
      </c>
      <c r="H294" s="41">
        <f t="shared" si="46"/>
        <v>0.7521053745928338</v>
      </c>
      <c r="I294" s="35">
        <f t="shared" si="52"/>
        <v>-274.24526026058635</v>
      </c>
      <c r="J294" s="41">
        <f t="shared" si="47"/>
        <v>0</v>
      </c>
      <c r="K294" s="41">
        <f t="shared" si="49"/>
        <v>0</v>
      </c>
      <c r="L294" s="42">
        <f t="shared" si="50"/>
        <v>249.2170273906047</v>
      </c>
      <c r="M294" s="45">
        <f t="shared" si="51"/>
        <v>0</v>
      </c>
      <c r="N294" s="44">
        <f t="shared" si="44"/>
        <v>249.2170273906047</v>
      </c>
      <c r="O294" s="41"/>
      <c r="P294" s="41"/>
      <c r="Q294" s="41"/>
    </row>
    <row r="295" spans="1:17" s="70" customFormat="1" ht="12.75">
      <c r="A295" s="35" t="s">
        <v>475</v>
      </c>
      <c r="B295" s="36" t="s">
        <v>512</v>
      </c>
      <c r="C295" s="70">
        <v>318</v>
      </c>
      <c r="D295" s="37">
        <v>423463</v>
      </c>
      <c r="E295" s="38">
        <v>32150</v>
      </c>
      <c r="F295" s="39">
        <f t="shared" si="45"/>
        <v>4188.529828926905</v>
      </c>
      <c r="G295" s="40">
        <f t="shared" si="48"/>
        <v>0.00025601437366377147</v>
      </c>
      <c r="H295" s="41">
        <f t="shared" si="46"/>
        <v>13.171477449455676</v>
      </c>
      <c r="I295" s="35">
        <f t="shared" si="52"/>
        <v>595.1298289269047</v>
      </c>
      <c r="J295" s="41">
        <f t="shared" si="47"/>
        <v>595.1298289269047</v>
      </c>
      <c r="K295" s="41">
        <f t="shared" si="49"/>
        <v>0.0003035300227945399</v>
      </c>
      <c r="L295" s="42">
        <f t="shared" si="50"/>
        <v>53381.07113735178</v>
      </c>
      <c r="M295" s="45">
        <f t="shared" si="51"/>
        <v>17036.237177639712</v>
      </c>
      <c r="N295" s="44">
        <f t="shared" si="44"/>
        <v>70417.30831499149</v>
      </c>
      <c r="O295" s="41"/>
      <c r="P295" s="41"/>
      <c r="Q295" s="41"/>
    </row>
    <row r="296" spans="1:17" s="70" customFormat="1" ht="12.75">
      <c r="A296" s="35" t="s">
        <v>476</v>
      </c>
      <c r="B296" s="36" t="s">
        <v>87</v>
      </c>
      <c r="C296" s="70">
        <v>5819</v>
      </c>
      <c r="D296" s="37">
        <v>8352961.4754</v>
      </c>
      <c r="E296" s="38">
        <v>877650</v>
      </c>
      <c r="F296" s="39">
        <f t="shared" si="45"/>
        <v>55381.85247576209</v>
      </c>
      <c r="G296" s="40">
        <f t="shared" si="48"/>
        <v>0.00338508996068297</v>
      </c>
      <c r="H296" s="41">
        <f t="shared" si="46"/>
        <v>9.517417507434626</v>
      </c>
      <c r="I296" s="35">
        <f t="shared" si="52"/>
        <v>-10372.847524237915</v>
      </c>
      <c r="J296" s="41">
        <f t="shared" si="47"/>
        <v>0</v>
      </c>
      <c r="K296" s="41">
        <f t="shared" si="49"/>
        <v>0</v>
      </c>
      <c r="L296" s="42">
        <f t="shared" si="50"/>
        <v>705818.6828012606</v>
      </c>
      <c r="M296" s="45">
        <f t="shared" si="51"/>
        <v>0</v>
      </c>
      <c r="N296" s="44">
        <f t="shared" si="44"/>
        <v>705818.6828012606</v>
      </c>
      <c r="O296" s="41"/>
      <c r="P296" s="41"/>
      <c r="Q296" s="41"/>
    </row>
    <row r="297" spans="1:17" s="70" customFormat="1" ht="12.75">
      <c r="A297" s="35" t="s">
        <v>475</v>
      </c>
      <c r="B297" s="36" t="s">
        <v>53</v>
      </c>
      <c r="C297" s="70">
        <v>570</v>
      </c>
      <c r="D297" s="37">
        <v>773809.77</v>
      </c>
      <c r="E297" s="38">
        <v>215050</v>
      </c>
      <c r="F297" s="39">
        <f t="shared" si="45"/>
        <v>2051.018688212044</v>
      </c>
      <c r="G297" s="40">
        <f t="shared" si="48"/>
        <v>0.00012536385946422253</v>
      </c>
      <c r="H297" s="41">
        <f t="shared" si="46"/>
        <v>3.5982784003720067</v>
      </c>
      <c r="I297" s="35">
        <f t="shared" si="52"/>
        <v>-4389.981311787957</v>
      </c>
      <c r="J297" s="41">
        <f t="shared" si="47"/>
        <v>0</v>
      </c>
      <c r="K297" s="41">
        <f t="shared" si="49"/>
        <v>0</v>
      </c>
      <c r="L297" s="42">
        <f t="shared" si="50"/>
        <v>26139.380396279776</v>
      </c>
      <c r="M297" s="45">
        <f t="shared" si="51"/>
        <v>0</v>
      </c>
      <c r="N297" s="44">
        <f t="shared" si="44"/>
        <v>26139.380396279776</v>
      </c>
      <c r="O297" s="41"/>
      <c r="P297" s="41"/>
      <c r="Q297" s="41"/>
    </row>
    <row r="298" spans="1:17" s="70" customFormat="1" ht="12.75">
      <c r="A298" s="35" t="s">
        <v>486</v>
      </c>
      <c r="B298" s="36" t="s">
        <v>354</v>
      </c>
      <c r="C298" s="70">
        <v>781</v>
      </c>
      <c r="D298" s="37">
        <v>1477734.12</v>
      </c>
      <c r="E298" s="38">
        <v>117100</v>
      </c>
      <c r="F298" s="39">
        <f t="shared" si="45"/>
        <v>9855.767273441503</v>
      </c>
      <c r="G298" s="40">
        <f t="shared" si="48"/>
        <v>0.0006024113921930616</v>
      </c>
      <c r="H298" s="41">
        <f t="shared" si="46"/>
        <v>12.619420324508967</v>
      </c>
      <c r="I298" s="35">
        <f t="shared" si="52"/>
        <v>1030.4672734415028</v>
      </c>
      <c r="J298" s="41">
        <f t="shared" si="47"/>
        <v>1030.4672734415028</v>
      </c>
      <c r="K298" s="41">
        <f t="shared" si="49"/>
        <v>0.000525562221541987</v>
      </c>
      <c r="L298" s="42">
        <f t="shared" si="50"/>
        <v>125607.6560093529</v>
      </c>
      <c r="M298" s="45">
        <f t="shared" si="51"/>
        <v>29498.243947542647</v>
      </c>
      <c r="N298" s="44">
        <f t="shared" si="44"/>
        <v>155105.89995689553</v>
      </c>
      <c r="O298" s="41"/>
      <c r="P298" s="41"/>
      <c r="Q298" s="41"/>
    </row>
    <row r="299" spans="1:17" s="70" customFormat="1" ht="12.75">
      <c r="A299" s="35" t="s">
        <v>477</v>
      </c>
      <c r="B299" s="36" t="s">
        <v>108</v>
      </c>
      <c r="C299" s="70">
        <v>1494</v>
      </c>
      <c r="D299" s="37">
        <v>1648517.7</v>
      </c>
      <c r="E299" s="38">
        <v>146100</v>
      </c>
      <c r="F299" s="39">
        <f t="shared" si="45"/>
        <v>16857.53212731006</v>
      </c>
      <c r="G299" s="40">
        <f t="shared" si="48"/>
        <v>0.0010303783679143294</v>
      </c>
      <c r="H299" s="41">
        <f t="shared" si="46"/>
        <v>11.283488706365503</v>
      </c>
      <c r="I299" s="35">
        <f t="shared" si="52"/>
        <v>-24.667872689939337</v>
      </c>
      <c r="J299" s="41">
        <f t="shared" si="47"/>
        <v>0</v>
      </c>
      <c r="K299" s="41">
        <f t="shared" si="49"/>
        <v>0</v>
      </c>
      <c r="L299" s="42">
        <f t="shared" si="50"/>
        <v>214842.23783567452</v>
      </c>
      <c r="M299" s="45">
        <f t="shared" si="51"/>
        <v>0</v>
      </c>
      <c r="N299" s="44">
        <f t="shared" si="44"/>
        <v>214842.23783567452</v>
      </c>
      <c r="O299" s="41"/>
      <c r="P299" s="41"/>
      <c r="Q299" s="41"/>
    </row>
    <row r="300" spans="1:17" s="70" customFormat="1" ht="12.75">
      <c r="A300" s="35" t="s">
        <v>475</v>
      </c>
      <c r="B300" s="36" t="s">
        <v>54</v>
      </c>
      <c r="C300" s="70">
        <v>581</v>
      </c>
      <c r="D300" s="37">
        <v>705548.57</v>
      </c>
      <c r="E300" s="38">
        <v>49100</v>
      </c>
      <c r="F300" s="39">
        <f t="shared" si="45"/>
        <v>8348.751917922606</v>
      </c>
      <c r="G300" s="40">
        <f t="shared" si="48"/>
        <v>0.0005102985010109777</v>
      </c>
      <c r="H300" s="41">
        <f t="shared" si="46"/>
        <v>14.36962464358452</v>
      </c>
      <c r="I300" s="35">
        <f t="shared" si="52"/>
        <v>1783.451917922606</v>
      </c>
      <c r="J300" s="41">
        <f t="shared" si="47"/>
        <v>1783.451917922606</v>
      </c>
      <c r="K300" s="41">
        <f t="shared" si="49"/>
        <v>0.0009096018633045229</v>
      </c>
      <c r="L300" s="42">
        <f t="shared" si="50"/>
        <v>106401.37189924404</v>
      </c>
      <c r="M300" s="45">
        <f t="shared" si="51"/>
        <v>51053.246521739544</v>
      </c>
      <c r="N300" s="44">
        <f t="shared" si="44"/>
        <v>157454.61842098358</v>
      </c>
      <c r="O300" s="41"/>
      <c r="P300" s="41"/>
      <c r="Q300" s="41"/>
    </row>
    <row r="301" spans="1:17" s="70" customFormat="1" ht="12.75">
      <c r="A301" s="35" t="s">
        <v>477</v>
      </c>
      <c r="B301" s="36" t="s">
        <v>109</v>
      </c>
      <c r="C301" s="70">
        <v>750</v>
      </c>
      <c r="D301" s="37">
        <v>1255002.23</v>
      </c>
      <c r="E301" s="38">
        <v>124600</v>
      </c>
      <c r="F301" s="39">
        <f t="shared" si="45"/>
        <v>7554.186777688604</v>
      </c>
      <c r="G301" s="40">
        <f t="shared" si="48"/>
        <v>0.00046173251126746176</v>
      </c>
      <c r="H301" s="41">
        <f t="shared" si="46"/>
        <v>10.072249036918137</v>
      </c>
      <c r="I301" s="35">
        <f t="shared" si="52"/>
        <v>-920.8132223113976</v>
      </c>
      <c r="J301" s="41">
        <f t="shared" si="47"/>
        <v>0</v>
      </c>
      <c r="K301" s="41">
        <f t="shared" si="49"/>
        <v>0</v>
      </c>
      <c r="L301" s="42">
        <f t="shared" si="50"/>
        <v>96274.96955607207</v>
      </c>
      <c r="M301" s="45">
        <f t="shared" si="51"/>
        <v>0</v>
      </c>
      <c r="N301" s="44">
        <f t="shared" si="44"/>
        <v>96274.96955607207</v>
      </c>
      <c r="O301" s="41"/>
      <c r="P301" s="41"/>
      <c r="Q301" s="41"/>
    </row>
    <row r="302" spans="1:17" s="70" customFormat="1" ht="12.75">
      <c r="A302" s="35" t="s">
        <v>483</v>
      </c>
      <c r="B302" s="36" t="s">
        <v>289</v>
      </c>
      <c r="C302" s="70">
        <v>1635</v>
      </c>
      <c r="D302" s="37">
        <v>1928216.94</v>
      </c>
      <c r="E302" s="38">
        <v>190250</v>
      </c>
      <c r="F302" s="39">
        <f t="shared" si="45"/>
        <v>16571.010233377136</v>
      </c>
      <c r="G302" s="40">
        <f t="shared" si="48"/>
        <v>0.0010128653678374054</v>
      </c>
      <c r="H302" s="41">
        <f t="shared" si="46"/>
        <v>10.135174454664915</v>
      </c>
      <c r="I302" s="35">
        <f t="shared" si="52"/>
        <v>-1904.4897666228655</v>
      </c>
      <c r="J302" s="41">
        <f t="shared" si="47"/>
        <v>0</v>
      </c>
      <c r="K302" s="41">
        <f t="shared" si="49"/>
        <v>0</v>
      </c>
      <c r="L302" s="42">
        <f t="shared" si="50"/>
        <v>211190.63542930924</v>
      </c>
      <c r="M302" s="45">
        <f t="shared" si="51"/>
        <v>0</v>
      </c>
      <c r="N302" s="44">
        <f t="shared" si="44"/>
        <v>211190.63542930924</v>
      </c>
      <c r="O302" s="41"/>
      <c r="P302" s="41"/>
      <c r="Q302" s="41"/>
    </row>
    <row r="303" spans="1:17" s="70" customFormat="1" ht="12.75">
      <c r="A303" s="35" t="s">
        <v>481</v>
      </c>
      <c r="B303" s="36" t="s">
        <v>208</v>
      </c>
      <c r="C303" s="70">
        <v>1902</v>
      </c>
      <c r="D303" s="37">
        <v>5296755.87</v>
      </c>
      <c r="E303" s="38">
        <v>404600</v>
      </c>
      <c r="F303" s="39">
        <f t="shared" si="45"/>
        <v>24899.727297923873</v>
      </c>
      <c r="G303" s="40">
        <f t="shared" si="48"/>
        <v>0.0015219392839348307</v>
      </c>
      <c r="H303" s="41">
        <f t="shared" si="46"/>
        <v>13.091339273356402</v>
      </c>
      <c r="I303" s="35">
        <f t="shared" si="52"/>
        <v>3407.127297923875</v>
      </c>
      <c r="J303" s="41">
        <f t="shared" si="47"/>
        <v>3407.127297923875</v>
      </c>
      <c r="K303" s="41">
        <f t="shared" si="49"/>
        <v>0.0017377139846400669</v>
      </c>
      <c r="L303" s="42">
        <f t="shared" si="50"/>
        <v>317336.6714524906</v>
      </c>
      <c r="M303" s="45">
        <f t="shared" si="51"/>
        <v>97532.71625874264</v>
      </c>
      <c r="N303" s="44">
        <f t="shared" si="44"/>
        <v>414869.3877112332</v>
      </c>
      <c r="O303" s="41"/>
      <c r="P303" s="41"/>
      <c r="Q303" s="41"/>
    </row>
    <row r="304" spans="1:17" s="70" customFormat="1" ht="12.75">
      <c r="A304" s="35" t="s">
        <v>489</v>
      </c>
      <c r="B304" s="36" t="s">
        <v>447</v>
      </c>
      <c r="C304" s="70">
        <v>1680</v>
      </c>
      <c r="D304" s="37">
        <v>3226930.01</v>
      </c>
      <c r="E304" s="38">
        <v>411600</v>
      </c>
      <c r="F304" s="39">
        <f t="shared" si="45"/>
        <v>13171.142897959182</v>
      </c>
      <c r="G304" s="40">
        <f t="shared" si="48"/>
        <v>0.0008050561980409612</v>
      </c>
      <c r="H304" s="41">
        <f t="shared" si="46"/>
        <v>7.83996601068999</v>
      </c>
      <c r="I304" s="35">
        <f t="shared" si="52"/>
        <v>-5812.857102040818</v>
      </c>
      <c r="J304" s="41">
        <f t="shared" si="47"/>
        <v>0</v>
      </c>
      <c r="K304" s="41">
        <f t="shared" si="49"/>
        <v>0</v>
      </c>
      <c r="L304" s="42">
        <f t="shared" si="50"/>
        <v>167860.73985685693</v>
      </c>
      <c r="M304" s="45">
        <f t="shared" si="51"/>
        <v>0</v>
      </c>
      <c r="N304" s="44">
        <f t="shared" si="44"/>
        <v>167860.73985685693</v>
      </c>
      <c r="O304" s="41"/>
      <c r="P304" s="41"/>
      <c r="Q304" s="41"/>
    </row>
    <row r="305" spans="1:17" s="70" customFormat="1" ht="12.75">
      <c r="A305" s="35" t="s">
        <v>483</v>
      </c>
      <c r="B305" s="36" t="s">
        <v>290</v>
      </c>
      <c r="C305" s="70">
        <v>3130</v>
      </c>
      <c r="D305" s="37">
        <v>5462561.159999999</v>
      </c>
      <c r="E305" s="38">
        <v>425500</v>
      </c>
      <c r="F305" s="39">
        <f t="shared" si="45"/>
        <v>40182.88232855464</v>
      </c>
      <c r="G305" s="40">
        <f t="shared" si="48"/>
        <v>0.0024560874272168097</v>
      </c>
      <c r="H305" s="41">
        <f t="shared" si="46"/>
        <v>12.837981574618095</v>
      </c>
      <c r="I305" s="35">
        <f t="shared" si="52"/>
        <v>4813.882328554633</v>
      </c>
      <c r="J305" s="41">
        <f t="shared" si="47"/>
        <v>4813.882328554633</v>
      </c>
      <c r="K305" s="41">
        <f t="shared" si="49"/>
        <v>0.00245519169414021</v>
      </c>
      <c r="L305" s="42">
        <f t="shared" si="50"/>
        <v>512114.12779504014</v>
      </c>
      <c r="M305" s="45">
        <f t="shared" si="51"/>
        <v>137802.60559679993</v>
      </c>
      <c r="N305" s="44">
        <f t="shared" si="44"/>
        <v>649916.73339184</v>
      </c>
      <c r="O305" s="41"/>
      <c r="P305" s="41"/>
      <c r="Q305" s="41"/>
    </row>
    <row r="306" spans="1:17" s="70" customFormat="1" ht="12.75">
      <c r="A306" s="35" t="s">
        <v>482</v>
      </c>
      <c r="B306" s="36" t="s">
        <v>233</v>
      </c>
      <c r="C306" s="70">
        <v>425</v>
      </c>
      <c r="D306" s="37">
        <v>5130894.55</v>
      </c>
      <c r="E306" s="38">
        <v>961450</v>
      </c>
      <c r="F306" s="39">
        <f t="shared" si="45"/>
        <v>2268.0640529928755</v>
      </c>
      <c r="G306" s="40">
        <f t="shared" si="48"/>
        <v>0.00013863026447756</v>
      </c>
      <c r="H306" s="41">
        <f t="shared" si="46"/>
        <v>5.336621301159706</v>
      </c>
      <c r="I306" s="35">
        <f t="shared" si="52"/>
        <v>-2534.4359470071254</v>
      </c>
      <c r="J306" s="41">
        <f t="shared" si="47"/>
        <v>0</v>
      </c>
      <c r="K306" s="41">
        <f t="shared" si="49"/>
        <v>0</v>
      </c>
      <c r="L306" s="42">
        <f t="shared" si="50"/>
        <v>28905.533325974055</v>
      </c>
      <c r="M306" s="45">
        <f t="shared" si="51"/>
        <v>0</v>
      </c>
      <c r="N306" s="44">
        <f t="shared" si="44"/>
        <v>28905.533325974055</v>
      </c>
      <c r="O306" s="41"/>
      <c r="P306" s="41"/>
      <c r="Q306" s="41"/>
    </row>
    <row r="307" spans="1:17" s="70" customFormat="1" ht="12.75">
      <c r="A307" s="35" t="s">
        <v>481</v>
      </c>
      <c r="B307" s="36" t="s">
        <v>209</v>
      </c>
      <c r="C307" s="70">
        <v>1833</v>
      </c>
      <c r="D307" s="37">
        <v>4236578.56</v>
      </c>
      <c r="E307" s="38">
        <v>504250</v>
      </c>
      <c r="F307" s="39">
        <f t="shared" si="45"/>
        <v>15400.393654893405</v>
      </c>
      <c r="G307" s="40">
        <f t="shared" si="48"/>
        <v>0.0009413140879417288</v>
      </c>
      <c r="H307" s="41">
        <f t="shared" si="46"/>
        <v>8.401742310361923</v>
      </c>
      <c r="I307" s="35">
        <f t="shared" si="52"/>
        <v>-5312.506345106596</v>
      </c>
      <c r="J307" s="41">
        <f t="shared" si="47"/>
        <v>0</v>
      </c>
      <c r="K307" s="41">
        <f t="shared" si="49"/>
        <v>0</v>
      </c>
      <c r="L307" s="42">
        <f t="shared" si="50"/>
        <v>196271.61386259095</v>
      </c>
      <c r="M307" s="45">
        <f t="shared" si="51"/>
        <v>0</v>
      </c>
      <c r="N307" s="44">
        <f t="shared" si="44"/>
        <v>196271.61386259095</v>
      </c>
      <c r="O307" s="41"/>
      <c r="P307" s="41"/>
      <c r="Q307" s="41"/>
    </row>
    <row r="308" spans="1:17" s="70" customFormat="1" ht="12.75">
      <c r="A308" s="35" t="s">
        <v>486</v>
      </c>
      <c r="B308" s="36" t="s">
        <v>355</v>
      </c>
      <c r="C308" s="70">
        <v>3322</v>
      </c>
      <c r="D308" s="37">
        <v>2627382.71</v>
      </c>
      <c r="E308" s="38">
        <v>327100</v>
      </c>
      <c r="F308" s="39">
        <f t="shared" si="45"/>
        <v>26683.47710981351</v>
      </c>
      <c r="G308" s="40">
        <f t="shared" si="48"/>
        <v>0.0016309669403000695</v>
      </c>
      <c r="H308" s="41">
        <f t="shared" si="46"/>
        <v>8.032353133598289</v>
      </c>
      <c r="I308" s="35">
        <f t="shared" si="52"/>
        <v>-10855.122890186489</v>
      </c>
      <c r="J308" s="41">
        <f t="shared" si="47"/>
        <v>0</v>
      </c>
      <c r="K308" s="41">
        <f t="shared" si="49"/>
        <v>0</v>
      </c>
      <c r="L308" s="42">
        <f t="shared" si="50"/>
        <v>340069.8211467148</v>
      </c>
      <c r="M308" s="45">
        <f t="shared" si="51"/>
        <v>0</v>
      </c>
      <c r="N308" s="44">
        <f t="shared" si="44"/>
        <v>340069.8211467148</v>
      </c>
      <c r="O308" s="41"/>
      <c r="P308" s="41"/>
      <c r="Q308" s="41"/>
    </row>
    <row r="309" spans="1:17" s="70" customFormat="1" ht="12.75">
      <c r="A309" s="35" t="s">
        <v>489</v>
      </c>
      <c r="B309" s="36" t="s">
        <v>448</v>
      </c>
      <c r="C309" s="70">
        <v>5084</v>
      </c>
      <c r="D309" s="37">
        <v>8042122.31</v>
      </c>
      <c r="E309" s="38">
        <v>1123100</v>
      </c>
      <c r="F309" s="39">
        <f t="shared" si="45"/>
        <v>36404.72782836791</v>
      </c>
      <c r="G309" s="40">
        <f t="shared" si="48"/>
        <v>0.0022251563135620516</v>
      </c>
      <c r="H309" s="41">
        <f t="shared" si="46"/>
        <v>7.160646701095183</v>
      </c>
      <c r="I309" s="35">
        <f t="shared" si="52"/>
        <v>-21044.472171632096</v>
      </c>
      <c r="J309" s="41">
        <f t="shared" si="47"/>
        <v>0</v>
      </c>
      <c r="K309" s="41">
        <f t="shared" si="49"/>
        <v>0</v>
      </c>
      <c r="L309" s="42">
        <f t="shared" si="50"/>
        <v>463963.1195941402</v>
      </c>
      <c r="M309" s="45">
        <f t="shared" si="51"/>
        <v>0</v>
      </c>
      <c r="N309" s="44">
        <f t="shared" si="44"/>
        <v>463963.1195941402</v>
      </c>
      <c r="O309" s="41"/>
      <c r="P309" s="41"/>
      <c r="Q309" s="41"/>
    </row>
    <row r="310" spans="1:17" s="70" customFormat="1" ht="12.75">
      <c r="A310" s="35" t="s">
        <v>480</v>
      </c>
      <c r="B310" s="36" t="s">
        <v>189</v>
      </c>
      <c r="C310" s="70">
        <v>437</v>
      </c>
      <c r="D310" s="37">
        <v>4666261.39</v>
      </c>
      <c r="E310" s="38">
        <v>480400</v>
      </c>
      <c r="F310" s="39">
        <f t="shared" si="45"/>
        <v>4244.70488640716</v>
      </c>
      <c r="G310" s="40">
        <f t="shared" si="48"/>
        <v>0.00025944794647898964</v>
      </c>
      <c r="H310" s="41">
        <f t="shared" si="46"/>
        <v>9.713283492922564</v>
      </c>
      <c r="I310" s="35">
        <f t="shared" si="52"/>
        <v>-693.39511359284</v>
      </c>
      <c r="J310" s="41">
        <f t="shared" si="47"/>
        <v>0</v>
      </c>
      <c r="K310" s="41">
        <f t="shared" si="49"/>
        <v>0</v>
      </c>
      <c r="L310" s="42">
        <f t="shared" si="50"/>
        <v>54096.99888813171</v>
      </c>
      <c r="M310" s="45">
        <f t="shared" si="51"/>
        <v>0</v>
      </c>
      <c r="N310" s="44">
        <f t="shared" si="44"/>
        <v>54096.99888813171</v>
      </c>
      <c r="O310" s="41"/>
      <c r="P310" s="41"/>
      <c r="Q310" s="41"/>
    </row>
    <row r="311" spans="1:17" s="70" customFormat="1" ht="12.75">
      <c r="A311" s="35" t="s">
        <v>476</v>
      </c>
      <c r="B311" s="36" t="s">
        <v>494</v>
      </c>
      <c r="C311" s="70">
        <v>4222</v>
      </c>
      <c r="D311" s="37">
        <v>10282693</v>
      </c>
      <c r="E311" s="38">
        <v>890500</v>
      </c>
      <c r="F311" s="39">
        <f t="shared" si="45"/>
        <v>48751.8583335205</v>
      </c>
      <c r="G311" s="40">
        <f t="shared" si="48"/>
        <v>0.002979846625420554</v>
      </c>
      <c r="H311" s="41">
        <f t="shared" si="46"/>
        <v>11.547100505334082</v>
      </c>
      <c r="I311" s="35">
        <f t="shared" si="52"/>
        <v>1043.2583335204934</v>
      </c>
      <c r="J311" s="41">
        <f t="shared" si="47"/>
        <v>1043.2583335204934</v>
      </c>
      <c r="K311" s="41">
        <f t="shared" si="49"/>
        <v>0.0005320859589999849</v>
      </c>
      <c r="L311" s="42">
        <f t="shared" si="50"/>
        <v>621322.1641175447</v>
      </c>
      <c r="M311" s="45">
        <f t="shared" si="51"/>
        <v>29864.401922941124</v>
      </c>
      <c r="N311" s="44">
        <f t="shared" si="44"/>
        <v>651186.5660404857</v>
      </c>
      <c r="O311" s="41"/>
      <c r="P311" s="41"/>
      <c r="Q311" s="41"/>
    </row>
    <row r="312" spans="1:17" s="70" customFormat="1" ht="12.75">
      <c r="A312" s="35" t="s">
        <v>488</v>
      </c>
      <c r="B312" s="36" t="s">
        <v>416</v>
      </c>
      <c r="C312" s="70">
        <v>185</v>
      </c>
      <c r="D312" s="37">
        <v>432868.32</v>
      </c>
      <c r="E312" s="38">
        <v>62700</v>
      </c>
      <c r="F312" s="39">
        <f t="shared" si="45"/>
        <v>1277.203177033493</v>
      </c>
      <c r="G312" s="40">
        <f t="shared" si="48"/>
        <v>7.806614367442169E-05</v>
      </c>
      <c r="H312" s="41">
        <f t="shared" si="46"/>
        <v>6.903800956937799</v>
      </c>
      <c r="I312" s="35">
        <f t="shared" si="52"/>
        <v>-813.2968229665074</v>
      </c>
      <c r="J312" s="41">
        <f t="shared" si="47"/>
        <v>0</v>
      </c>
      <c r="K312" s="41">
        <f t="shared" si="49"/>
        <v>0</v>
      </c>
      <c r="L312" s="42">
        <f t="shared" si="50"/>
        <v>16277.423448012973</v>
      </c>
      <c r="M312" s="45">
        <f t="shared" si="51"/>
        <v>0</v>
      </c>
      <c r="N312" s="44">
        <f t="shared" si="44"/>
        <v>16277.423448012973</v>
      </c>
      <c r="O312" s="41"/>
      <c r="P312" s="41"/>
      <c r="Q312" s="41"/>
    </row>
    <row r="313" spans="1:17" s="70" customFormat="1" ht="12.75">
      <c r="A313" s="35" t="s">
        <v>487</v>
      </c>
      <c r="B313" s="36" t="s">
        <v>379</v>
      </c>
      <c r="C313" s="70">
        <v>1573</v>
      </c>
      <c r="D313" s="37">
        <v>4765136.99</v>
      </c>
      <c r="E313" s="38">
        <v>588000</v>
      </c>
      <c r="F313" s="39">
        <f t="shared" si="45"/>
        <v>12747.55184569728</v>
      </c>
      <c r="G313" s="40">
        <f t="shared" si="48"/>
        <v>0.0007791651569445218</v>
      </c>
      <c r="H313" s="41">
        <f t="shared" si="46"/>
        <v>8.103974472789115</v>
      </c>
      <c r="I313" s="35">
        <f t="shared" si="52"/>
        <v>-5027.348154302723</v>
      </c>
      <c r="J313" s="41">
        <f t="shared" si="47"/>
        <v>0</v>
      </c>
      <c r="K313" s="41">
        <f t="shared" si="49"/>
        <v>0</v>
      </c>
      <c r="L313" s="42">
        <f t="shared" si="50"/>
        <v>162462.24801903436</v>
      </c>
      <c r="M313" s="45">
        <f t="shared" si="51"/>
        <v>0</v>
      </c>
      <c r="N313" s="44">
        <f t="shared" si="44"/>
        <v>162462.24801903436</v>
      </c>
      <c r="O313" s="41"/>
      <c r="P313" s="41"/>
      <c r="Q313" s="41"/>
    </row>
    <row r="314" spans="1:17" s="70" customFormat="1" ht="12.75">
      <c r="A314" s="35" t="s">
        <v>482</v>
      </c>
      <c r="B314" s="36" t="s">
        <v>234</v>
      </c>
      <c r="C314" s="70">
        <v>5241</v>
      </c>
      <c r="D314" s="37">
        <v>7591148.13</v>
      </c>
      <c r="E314" s="38">
        <v>721550</v>
      </c>
      <c r="F314" s="39">
        <f t="shared" si="45"/>
        <v>55138.53142447509</v>
      </c>
      <c r="G314" s="40">
        <f t="shared" si="48"/>
        <v>0.00337021751400389</v>
      </c>
      <c r="H314" s="41">
        <f t="shared" si="46"/>
        <v>10.520612750329152</v>
      </c>
      <c r="I314" s="35">
        <f t="shared" si="52"/>
        <v>-4084.7685755249204</v>
      </c>
      <c r="J314" s="41">
        <f t="shared" si="47"/>
        <v>0</v>
      </c>
      <c r="K314" s="41">
        <f t="shared" si="49"/>
        <v>0</v>
      </c>
      <c r="L314" s="42">
        <f t="shared" si="50"/>
        <v>702717.6571721095</v>
      </c>
      <c r="M314" s="45">
        <f t="shared" si="51"/>
        <v>0</v>
      </c>
      <c r="N314" s="44">
        <f t="shared" si="44"/>
        <v>702717.6571721095</v>
      </c>
      <c r="O314" s="41"/>
      <c r="P314" s="41"/>
      <c r="Q314" s="41"/>
    </row>
    <row r="315" spans="1:17" s="70" customFormat="1" ht="12.75">
      <c r="A315" s="35" t="s">
        <v>475</v>
      </c>
      <c r="B315" s="36" t="s">
        <v>55</v>
      </c>
      <c r="C315" s="70">
        <v>654</v>
      </c>
      <c r="D315" s="37">
        <v>848073.8799999999</v>
      </c>
      <c r="E315" s="38">
        <v>55350</v>
      </c>
      <c r="F315" s="39">
        <f t="shared" si="45"/>
        <v>10020.601942547426</v>
      </c>
      <c r="G315" s="40">
        <f t="shared" si="48"/>
        <v>0.0006124865370034877</v>
      </c>
      <c r="H315" s="41">
        <f t="shared" si="46"/>
        <v>15.322021318879854</v>
      </c>
      <c r="I315" s="35">
        <f t="shared" si="52"/>
        <v>2630.401942547424</v>
      </c>
      <c r="J315" s="41">
        <f t="shared" si="47"/>
        <v>2630.401942547424</v>
      </c>
      <c r="K315" s="41">
        <f t="shared" si="49"/>
        <v>0.0013415660294155475</v>
      </c>
      <c r="L315" s="42">
        <f t="shared" si="50"/>
        <v>127708.40533114997</v>
      </c>
      <c r="M315" s="45">
        <f t="shared" si="51"/>
        <v>75298.11007215717</v>
      </c>
      <c r="N315" s="44">
        <f t="shared" si="44"/>
        <v>203006.51540330716</v>
      </c>
      <c r="O315" s="41"/>
      <c r="P315" s="41"/>
      <c r="Q315" s="41"/>
    </row>
    <row r="316" spans="1:17" s="70" customFormat="1" ht="12.75">
      <c r="A316" s="35" t="s">
        <v>479</v>
      </c>
      <c r="B316" s="36" t="s">
        <v>168</v>
      </c>
      <c r="C316" s="70">
        <v>6335</v>
      </c>
      <c r="D316" s="37">
        <v>9683341</v>
      </c>
      <c r="E316" s="38">
        <v>955750</v>
      </c>
      <c r="F316" s="39">
        <f t="shared" si="45"/>
        <v>64184.11219984305</v>
      </c>
      <c r="G316" s="40">
        <f t="shared" si="48"/>
        <v>0.003923108096431515</v>
      </c>
      <c r="H316" s="41">
        <f t="shared" si="46"/>
        <v>10.131667277007585</v>
      </c>
      <c r="I316" s="35">
        <f t="shared" si="52"/>
        <v>-7401.387800156953</v>
      </c>
      <c r="J316" s="41">
        <f t="shared" si="47"/>
        <v>0</v>
      </c>
      <c r="K316" s="41">
        <f t="shared" si="49"/>
        <v>0</v>
      </c>
      <c r="L316" s="42">
        <f t="shared" si="50"/>
        <v>817999.8231277682</v>
      </c>
      <c r="M316" s="45">
        <f t="shared" si="51"/>
        <v>0</v>
      </c>
      <c r="N316" s="44">
        <f t="shared" si="44"/>
        <v>817999.8231277682</v>
      </c>
      <c r="O316" s="41"/>
      <c r="P316" s="41"/>
      <c r="Q316" s="41"/>
    </row>
    <row r="317" spans="1:17" s="70" customFormat="1" ht="12.75">
      <c r="A317" s="35" t="s">
        <v>489</v>
      </c>
      <c r="B317" s="36" t="s">
        <v>449</v>
      </c>
      <c r="C317" s="70">
        <v>1584</v>
      </c>
      <c r="D317" s="37">
        <v>12823997.51</v>
      </c>
      <c r="E317" s="38">
        <v>2164300</v>
      </c>
      <c r="F317" s="39">
        <f t="shared" si="45"/>
        <v>9385.580583024535</v>
      </c>
      <c r="G317" s="40">
        <f t="shared" si="48"/>
        <v>0.0005736722985328449</v>
      </c>
      <c r="H317" s="41">
        <f t="shared" si="46"/>
        <v>5.925240267060944</v>
      </c>
      <c r="I317" s="35">
        <f t="shared" si="52"/>
        <v>-8513.619416975467</v>
      </c>
      <c r="J317" s="41">
        <f t="shared" si="47"/>
        <v>0</v>
      </c>
      <c r="K317" s="41">
        <f t="shared" si="49"/>
        <v>0</v>
      </c>
      <c r="L317" s="42">
        <f t="shared" si="50"/>
        <v>119615.32213706088</v>
      </c>
      <c r="M317" s="45">
        <f t="shared" si="51"/>
        <v>0</v>
      </c>
      <c r="N317" s="44">
        <f t="shared" si="44"/>
        <v>119615.32213706088</v>
      </c>
      <c r="O317" s="41"/>
      <c r="P317" s="41"/>
      <c r="Q317" s="41"/>
    </row>
    <row r="318" spans="1:17" s="70" customFormat="1" ht="12.75">
      <c r="A318" s="35" t="s">
        <v>489</v>
      </c>
      <c r="B318" s="36" t="s">
        <v>450</v>
      </c>
      <c r="C318" s="70">
        <v>9168</v>
      </c>
      <c r="D318" s="37">
        <v>31457901.58</v>
      </c>
      <c r="E318" s="38">
        <v>2859450</v>
      </c>
      <c r="F318" s="39">
        <f t="shared" si="45"/>
        <v>100860.66959920265</v>
      </c>
      <c r="G318" s="40">
        <f t="shared" si="48"/>
        <v>0.006164879375196897</v>
      </c>
      <c r="H318" s="41">
        <f t="shared" si="46"/>
        <v>11.001381937085803</v>
      </c>
      <c r="I318" s="35">
        <f t="shared" si="52"/>
        <v>-2737.7304007973644</v>
      </c>
      <c r="J318" s="41">
        <f t="shared" si="47"/>
        <v>0</v>
      </c>
      <c r="K318" s="41">
        <f t="shared" si="49"/>
        <v>0</v>
      </c>
      <c r="L318" s="42">
        <f t="shared" si="50"/>
        <v>1285427.2975812508</v>
      </c>
      <c r="M318" s="45">
        <f t="shared" si="51"/>
        <v>0</v>
      </c>
      <c r="N318" s="44">
        <f t="shared" si="44"/>
        <v>1285427.2975812508</v>
      </c>
      <c r="O318" s="41"/>
      <c r="P318" s="41"/>
      <c r="Q318" s="41"/>
    </row>
    <row r="319" spans="1:17" s="70" customFormat="1" ht="12.75">
      <c r="A319" s="35" t="s">
        <v>483</v>
      </c>
      <c r="B319" s="36" t="s">
        <v>291</v>
      </c>
      <c r="C319" s="70">
        <v>7503</v>
      </c>
      <c r="D319" s="37">
        <v>9270267.969999999</v>
      </c>
      <c r="E319" s="38">
        <v>788700</v>
      </c>
      <c r="F319" s="39">
        <f t="shared" si="45"/>
        <v>88189.19814747051</v>
      </c>
      <c r="G319" s="40">
        <f t="shared" si="48"/>
        <v>0.0053903644595553165</v>
      </c>
      <c r="H319" s="41">
        <f t="shared" si="46"/>
        <v>11.753858209712183</v>
      </c>
      <c r="I319" s="35">
        <f t="shared" si="52"/>
        <v>3405.298147470503</v>
      </c>
      <c r="J319" s="41">
        <f t="shared" si="47"/>
        <v>3405.298147470503</v>
      </c>
      <c r="K319" s="41">
        <f t="shared" si="49"/>
        <v>0.0017367810754632443</v>
      </c>
      <c r="L319" s="42">
        <f t="shared" si="50"/>
        <v>1123934.6625501348</v>
      </c>
      <c r="M319" s="45">
        <f t="shared" si="51"/>
        <v>97480.3548420524</v>
      </c>
      <c r="N319" s="44">
        <f t="shared" si="44"/>
        <v>1221415.0173921871</v>
      </c>
      <c r="O319" s="41"/>
      <c r="P319" s="41"/>
      <c r="Q319" s="41"/>
    </row>
    <row r="320" spans="1:17" s="70" customFormat="1" ht="12.75">
      <c r="A320" s="35" t="s">
        <v>475</v>
      </c>
      <c r="B320" s="36" t="s">
        <v>56</v>
      </c>
      <c r="C320" s="70">
        <v>156</v>
      </c>
      <c r="D320" s="37">
        <v>552417.03</v>
      </c>
      <c r="E320" s="38">
        <v>54350</v>
      </c>
      <c r="F320" s="39">
        <f t="shared" si="45"/>
        <v>1585.5944191352348</v>
      </c>
      <c r="G320" s="40">
        <f t="shared" si="48"/>
        <v>9.691585799298905E-05</v>
      </c>
      <c r="H320" s="41">
        <f t="shared" si="46"/>
        <v>10.164066789328427</v>
      </c>
      <c r="I320" s="35">
        <f t="shared" si="52"/>
        <v>-177.20558086476555</v>
      </c>
      <c r="J320" s="41">
        <f t="shared" si="47"/>
        <v>0</v>
      </c>
      <c r="K320" s="41">
        <f t="shared" si="49"/>
        <v>0</v>
      </c>
      <c r="L320" s="42">
        <f t="shared" si="50"/>
        <v>20207.741603819675</v>
      </c>
      <c r="M320" s="45">
        <f t="shared" si="51"/>
        <v>0</v>
      </c>
      <c r="N320" s="44">
        <f t="shared" si="44"/>
        <v>20207.741603819675</v>
      </c>
      <c r="O320" s="41"/>
      <c r="P320" s="41"/>
      <c r="Q320" s="41"/>
    </row>
    <row r="321" spans="1:17" s="70" customFormat="1" ht="12.75">
      <c r="A321" s="35" t="s">
        <v>478</v>
      </c>
      <c r="B321" s="36" t="s">
        <v>137</v>
      </c>
      <c r="C321" s="70">
        <v>2267</v>
      </c>
      <c r="D321" s="37">
        <v>3279754.23</v>
      </c>
      <c r="E321" s="38">
        <v>379650</v>
      </c>
      <c r="F321" s="39">
        <f t="shared" si="45"/>
        <v>19584.36148929277</v>
      </c>
      <c r="G321" s="40">
        <f t="shared" si="48"/>
        <v>0.0011970496200502702</v>
      </c>
      <c r="H321" s="41">
        <f t="shared" si="46"/>
        <v>8.638889055709205</v>
      </c>
      <c r="I321" s="35">
        <f t="shared" si="52"/>
        <v>-6032.738510707234</v>
      </c>
      <c r="J321" s="41">
        <f t="shared" si="47"/>
        <v>0</v>
      </c>
      <c r="K321" s="41">
        <f t="shared" si="49"/>
        <v>0</v>
      </c>
      <c r="L321" s="42">
        <f t="shared" si="50"/>
        <v>249594.54427650297</v>
      </c>
      <c r="M321" s="45">
        <f t="shared" si="51"/>
        <v>0</v>
      </c>
      <c r="N321" s="44">
        <f aca="true" t="shared" si="53" ref="N321:N383">L321+M321</f>
        <v>249594.54427650297</v>
      </c>
      <c r="O321" s="41"/>
      <c r="P321" s="41"/>
      <c r="Q321" s="41"/>
    </row>
    <row r="322" spans="1:17" s="70" customFormat="1" ht="12.75">
      <c r="A322" s="35" t="s">
        <v>483</v>
      </c>
      <c r="B322" s="36" t="s">
        <v>292</v>
      </c>
      <c r="C322" s="70">
        <v>11258</v>
      </c>
      <c r="D322" s="37">
        <v>13098535.14</v>
      </c>
      <c r="E322" s="38">
        <v>645550</v>
      </c>
      <c r="F322" s="39">
        <f t="shared" si="45"/>
        <v>228430.49896386027</v>
      </c>
      <c r="G322" s="40">
        <f aca="true" t="shared" si="54" ref="G322:G385">F322/$F$493</f>
        <v>0.01396229548469477</v>
      </c>
      <c r="H322" s="41">
        <f t="shared" si="46"/>
        <v>20.29050443807606</v>
      </c>
      <c r="I322" s="35">
        <f t="shared" si="52"/>
        <v>101215.09896386026</v>
      </c>
      <c r="J322" s="41">
        <f t="shared" si="47"/>
        <v>101215.09896386026</v>
      </c>
      <c r="K322" s="41">
        <f aca="true" t="shared" si="55" ref="K322:K385">J322/$J$493</f>
        <v>0.051622049177147605</v>
      </c>
      <c r="L322" s="42">
        <f aca="true" t="shared" si="56" ref="L322:L383">$B$500*G322</f>
        <v>2911251.7310768766</v>
      </c>
      <c r="M322" s="45">
        <f aca="true" t="shared" si="57" ref="M322:M383">$G$500*K322</f>
        <v>2897392.044716993</v>
      </c>
      <c r="N322" s="44">
        <f t="shared" si="53"/>
        <v>5808643.775793869</v>
      </c>
      <c r="O322" s="41"/>
      <c r="P322" s="41"/>
      <c r="Q322" s="41"/>
    </row>
    <row r="323" spans="1:17" s="70" customFormat="1" ht="12.75">
      <c r="A323" s="35" t="s">
        <v>483</v>
      </c>
      <c r="B323" s="36" t="s">
        <v>293</v>
      </c>
      <c r="C323" s="70">
        <v>3877</v>
      </c>
      <c r="D323" s="37">
        <v>6063531.66</v>
      </c>
      <c r="E323" s="38">
        <v>522300</v>
      </c>
      <c r="F323" s="39">
        <f aca="true" t="shared" si="58" ref="F323:F385">(C323*D323)/E323</f>
        <v>45009.213566570936</v>
      </c>
      <c r="G323" s="40">
        <f t="shared" si="54"/>
        <v>0.0027510859635674983</v>
      </c>
      <c r="H323" s="41">
        <f aca="true" t="shared" si="59" ref="H323:H385">D323/E323</f>
        <v>11.60928902929351</v>
      </c>
      <c r="I323" s="35">
        <f t="shared" si="52"/>
        <v>1199.1135665709364</v>
      </c>
      <c r="J323" s="41">
        <f aca="true" t="shared" si="60" ref="J323:J385">IF(I323&gt;0,I323,0)</f>
        <v>1199.1135665709364</v>
      </c>
      <c r="K323" s="41">
        <f t="shared" si="55"/>
        <v>0.0006115757444905718</v>
      </c>
      <c r="L323" s="42">
        <f t="shared" si="56"/>
        <v>573623.7127023002</v>
      </c>
      <c r="M323" s="45">
        <f t="shared" si="57"/>
        <v>34325.92710041594</v>
      </c>
      <c r="N323" s="44">
        <f t="shared" si="53"/>
        <v>607949.6398027161</v>
      </c>
      <c r="O323" s="41"/>
      <c r="P323" s="41"/>
      <c r="Q323" s="41"/>
    </row>
    <row r="324" spans="1:17" s="70" customFormat="1" ht="12.75">
      <c r="A324" s="35" t="s">
        <v>478</v>
      </c>
      <c r="B324" s="36" t="s">
        <v>138</v>
      </c>
      <c r="C324" s="70">
        <v>68</v>
      </c>
      <c r="D324" s="37">
        <v>307124.42</v>
      </c>
      <c r="E324" s="38">
        <v>85450</v>
      </c>
      <c r="F324" s="39">
        <f t="shared" si="58"/>
        <v>244.4056238736103</v>
      </c>
      <c r="G324" s="40">
        <f t="shared" si="54"/>
        <v>1.4938738715377929E-05</v>
      </c>
      <c r="H324" s="41">
        <f t="shared" si="59"/>
        <v>3.5942003510825042</v>
      </c>
      <c r="I324" s="35">
        <f t="shared" si="52"/>
        <v>-523.9943761263897</v>
      </c>
      <c r="J324" s="41">
        <f t="shared" si="60"/>
        <v>0</v>
      </c>
      <c r="K324" s="41">
        <f t="shared" si="55"/>
        <v>0</v>
      </c>
      <c r="L324" s="42">
        <f t="shared" si="56"/>
        <v>3114.84805581737</v>
      </c>
      <c r="M324" s="45">
        <f t="shared" si="57"/>
        <v>0</v>
      </c>
      <c r="N324" s="44">
        <f t="shared" si="53"/>
        <v>3114.84805581737</v>
      </c>
      <c r="O324" s="41"/>
      <c r="P324" s="41"/>
      <c r="Q324" s="41"/>
    </row>
    <row r="325" spans="1:17" s="70" customFormat="1" ht="12.75">
      <c r="A325" s="35" t="s">
        <v>478</v>
      </c>
      <c r="B325" s="36" t="s">
        <v>139</v>
      </c>
      <c r="C325" s="70">
        <v>698</v>
      </c>
      <c r="D325" s="37">
        <v>1779316.1</v>
      </c>
      <c r="E325" s="38">
        <v>247650</v>
      </c>
      <c r="F325" s="39">
        <f t="shared" si="58"/>
        <v>5014.99147102766</v>
      </c>
      <c r="G325" s="40">
        <f t="shared" si="54"/>
        <v>0.0003065299646471034</v>
      </c>
      <c r="H325" s="41">
        <f t="shared" si="59"/>
        <v>7.184801534423582</v>
      </c>
      <c r="I325" s="35">
        <f t="shared" si="52"/>
        <v>-2872.4085289723403</v>
      </c>
      <c r="J325" s="41">
        <f t="shared" si="60"/>
        <v>0</v>
      </c>
      <c r="K325" s="41">
        <f t="shared" si="55"/>
        <v>0</v>
      </c>
      <c r="L325" s="42">
        <f t="shared" si="56"/>
        <v>63913.98113469463</v>
      </c>
      <c r="M325" s="45">
        <f t="shared" si="57"/>
        <v>0</v>
      </c>
      <c r="N325" s="44">
        <f t="shared" si="53"/>
        <v>63913.98113469463</v>
      </c>
      <c r="O325" s="41"/>
      <c r="P325" s="41"/>
      <c r="Q325" s="41"/>
    </row>
    <row r="326" spans="1:17" s="70" customFormat="1" ht="12.75">
      <c r="A326" s="35" t="s">
        <v>482</v>
      </c>
      <c r="B326" s="36" t="s">
        <v>235</v>
      </c>
      <c r="C326" s="70">
        <v>1901</v>
      </c>
      <c r="D326" s="37">
        <v>4328526.56</v>
      </c>
      <c r="E326" s="38">
        <v>485400</v>
      </c>
      <c r="F326" s="39">
        <f t="shared" si="58"/>
        <v>16952.05807696745</v>
      </c>
      <c r="G326" s="40">
        <f t="shared" si="54"/>
        <v>0.0010361560519191989</v>
      </c>
      <c r="H326" s="41">
        <f t="shared" si="59"/>
        <v>8.91744243922538</v>
      </c>
      <c r="I326" s="35">
        <f t="shared" si="52"/>
        <v>-4529.241923032552</v>
      </c>
      <c r="J326" s="41">
        <f t="shared" si="60"/>
        <v>0</v>
      </c>
      <c r="K326" s="41">
        <f t="shared" si="55"/>
        <v>0</v>
      </c>
      <c r="L326" s="42">
        <f t="shared" si="56"/>
        <v>216046.9317614856</v>
      </c>
      <c r="M326" s="45">
        <f t="shared" si="57"/>
        <v>0</v>
      </c>
      <c r="N326" s="44">
        <f t="shared" si="53"/>
        <v>216046.9317614856</v>
      </c>
      <c r="O326" s="41"/>
      <c r="P326" s="41"/>
      <c r="Q326" s="41"/>
    </row>
    <row r="327" spans="1:17" s="70" customFormat="1" ht="12.75">
      <c r="A327" s="35" t="s">
        <v>480</v>
      </c>
      <c r="B327" s="36" t="s">
        <v>190</v>
      </c>
      <c r="C327" s="70">
        <v>1510</v>
      </c>
      <c r="D327" s="37">
        <v>5125985.48</v>
      </c>
      <c r="E327" s="38">
        <v>560850</v>
      </c>
      <c r="F327" s="39">
        <f t="shared" si="58"/>
        <v>13800.905901399663</v>
      </c>
      <c r="G327" s="40">
        <f t="shared" si="54"/>
        <v>0.0008435490314377659</v>
      </c>
      <c r="H327" s="41">
        <f t="shared" si="59"/>
        <v>9.139672782383883</v>
      </c>
      <c r="I327" s="35">
        <f t="shared" si="52"/>
        <v>-3262.0940986003375</v>
      </c>
      <c r="J327" s="41">
        <f t="shared" si="60"/>
        <v>0</v>
      </c>
      <c r="K327" s="41">
        <f t="shared" si="55"/>
        <v>0</v>
      </c>
      <c r="L327" s="42">
        <f t="shared" si="56"/>
        <v>175886.8074890269</v>
      </c>
      <c r="M327" s="45">
        <f t="shared" si="57"/>
        <v>0</v>
      </c>
      <c r="N327" s="44">
        <f t="shared" si="53"/>
        <v>175886.8074890269</v>
      </c>
      <c r="O327" s="41"/>
      <c r="P327" s="41"/>
      <c r="Q327" s="41"/>
    </row>
    <row r="328" spans="1:17" s="70" customFormat="1" ht="12.75">
      <c r="A328" s="35" t="s">
        <v>482</v>
      </c>
      <c r="B328" s="36" t="s">
        <v>236</v>
      </c>
      <c r="C328" s="70">
        <v>4346</v>
      </c>
      <c r="D328" s="37">
        <v>6162065.47</v>
      </c>
      <c r="E328" s="38">
        <v>719700</v>
      </c>
      <c r="F328" s="39">
        <f t="shared" si="58"/>
        <v>37210.41619094067</v>
      </c>
      <c r="G328" s="40">
        <f t="shared" si="54"/>
        <v>0.0022744021850102437</v>
      </c>
      <c r="H328" s="41">
        <f t="shared" si="59"/>
        <v>8.561991760455745</v>
      </c>
      <c r="I328" s="35">
        <f t="shared" si="52"/>
        <v>-11899.383809059334</v>
      </c>
      <c r="J328" s="41">
        <f t="shared" si="60"/>
        <v>0</v>
      </c>
      <c r="K328" s="41">
        <f t="shared" si="55"/>
        <v>0</v>
      </c>
      <c r="L328" s="42">
        <f t="shared" si="56"/>
        <v>474231.2827811388</v>
      </c>
      <c r="M328" s="45">
        <f t="shared" si="57"/>
        <v>0</v>
      </c>
      <c r="N328" s="44">
        <f t="shared" si="53"/>
        <v>474231.2827811388</v>
      </c>
      <c r="O328" s="41"/>
      <c r="P328" s="41"/>
      <c r="Q328" s="41"/>
    </row>
    <row r="329" spans="1:17" s="70" customFormat="1" ht="12.75">
      <c r="A329" s="35" t="s">
        <v>487</v>
      </c>
      <c r="B329" s="36" t="s">
        <v>380</v>
      </c>
      <c r="C329" s="70">
        <v>1620</v>
      </c>
      <c r="D329" s="37">
        <v>2657534.88</v>
      </c>
      <c r="E329" s="38">
        <v>271550</v>
      </c>
      <c r="F329" s="39">
        <f t="shared" si="58"/>
        <v>15854.194459952125</v>
      </c>
      <c r="G329" s="40">
        <f t="shared" si="54"/>
        <v>0.0009690516315716827</v>
      </c>
      <c r="H329" s="41">
        <f t="shared" si="59"/>
        <v>9.786539790093904</v>
      </c>
      <c r="I329" s="35">
        <f aca="true" t="shared" si="61" ref="I329:I392">(H329-11.3)*C329</f>
        <v>-2451.805540047876</v>
      </c>
      <c r="J329" s="41">
        <f t="shared" si="60"/>
        <v>0</v>
      </c>
      <c r="K329" s="41">
        <f t="shared" si="55"/>
        <v>0</v>
      </c>
      <c r="L329" s="42">
        <f t="shared" si="56"/>
        <v>202055.11643901485</v>
      </c>
      <c r="M329" s="45">
        <f t="shared" si="57"/>
        <v>0</v>
      </c>
      <c r="N329" s="44">
        <f t="shared" si="53"/>
        <v>202055.11643901485</v>
      </c>
      <c r="O329" s="41"/>
      <c r="P329" s="41"/>
      <c r="Q329" s="41"/>
    </row>
    <row r="330" spans="1:17" s="70" customFormat="1" ht="12.75">
      <c r="A330" s="35" t="s">
        <v>486</v>
      </c>
      <c r="B330" s="36" t="s">
        <v>356</v>
      </c>
      <c r="C330" s="70">
        <v>1958</v>
      </c>
      <c r="D330" s="37">
        <v>2076074</v>
      </c>
      <c r="E330" s="38">
        <v>206200</v>
      </c>
      <c r="F330" s="39">
        <f t="shared" si="58"/>
        <v>19713.64157129001</v>
      </c>
      <c r="G330" s="40">
        <f t="shared" si="54"/>
        <v>0.0012049515714679599</v>
      </c>
      <c r="H330" s="41">
        <f t="shared" si="59"/>
        <v>10.068254122211446</v>
      </c>
      <c r="I330" s="35">
        <f t="shared" si="61"/>
        <v>-2411.7584287099903</v>
      </c>
      <c r="J330" s="41">
        <f t="shared" si="60"/>
        <v>0</v>
      </c>
      <c r="K330" s="41">
        <f t="shared" si="55"/>
        <v>0</v>
      </c>
      <c r="L330" s="42">
        <f t="shared" si="56"/>
        <v>251242.16516870167</v>
      </c>
      <c r="M330" s="45">
        <f t="shared" si="57"/>
        <v>0</v>
      </c>
      <c r="N330" s="44">
        <f t="shared" si="53"/>
        <v>251242.16516870167</v>
      </c>
      <c r="O330" s="41"/>
      <c r="P330" s="41"/>
      <c r="Q330" s="41"/>
    </row>
    <row r="331" spans="1:17" s="70" customFormat="1" ht="12.75">
      <c r="A331" s="35" t="s">
        <v>482</v>
      </c>
      <c r="B331" s="36" t="s">
        <v>237</v>
      </c>
      <c r="C331" s="70">
        <v>5321</v>
      </c>
      <c r="D331" s="37">
        <v>6168057.39</v>
      </c>
      <c r="E331" s="38">
        <v>515750</v>
      </c>
      <c r="F331" s="39">
        <f t="shared" si="58"/>
        <v>63635.934798235576</v>
      </c>
      <c r="G331" s="40">
        <f t="shared" si="54"/>
        <v>0.003889601997666277</v>
      </c>
      <c r="H331" s="41">
        <f t="shared" si="59"/>
        <v>11.959393873000485</v>
      </c>
      <c r="I331" s="35">
        <f t="shared" si="61"/>
        <v>3508.6347982355755</v>
      </c>
      <c r="J331" s="41">
        <f t="shared" si="60"/>
        <v>3508.6347982355755</v>
      </c>
      <c r="K331" s="41">
        <f t="shared" si="55"/>
        <v>0.0017894851652898128</v>
      </c>
      <c r="L331" s="42">
        <f t="shared" si="56"/>
        <v>811013.5300688039</v>
      </c>
      <c r="M331" s="45">
        <f t="shared" si="57"/>
        <v>100438.47860935045</v>
      </c>
      <c r="N331" s="44">
        <f t="shared" si="53"/>
        <v>911452.0086781543</v>
      </c>
      <c r="O331" s="41"/>
      <c r="P331" s="41"/>
      <c r="Q331" s="41"/>
    </row>
    <row r="332" spans="1:17" s="70" customFormat="1" ht="12.75">
      <c r="A332" s="35" t="s">
        <v>484</v>
      </c>
      <c r="B332" s="36" t="s">
        <v>318</v>
      </c>
      <c r="C332" s="70">
        <v>774</v>
      </c>
      <c r="D332" s="37">
        <v>1180484.42</v>
      </c>
      <c r="E332" s="38">
        <v>102400</v>
      </c>
      <c r="F332" s="39">
        <f t="shared" si="58"/>
        <v>8922.802158984374</v>
      </c>
      <c r="G332" s="40">
        <f t="shared" si="54"/>
        <v>0.0005453860183307763</v>
      </c>
      <c r="H332" s="41">
        <f t="shared" si="59"/>
        <v>11.5281681640625</v>
      </c>
      <c r="I332" s="35">
        <f t="shared" si="61"/>
        <v>176.6021589843741</v>
      </c>
      <c r="J332" s="41">
        <f t="shared" si="60"/>
        <v>176.6021589843741</v>
      </c>
      <c r="K332" s="41">
        <f t="shared" si="55"/>
        <v>9.007119915119532E-05</v>
      </c>
      <c r="L332" s="42">
        <f t="shared" si="56"/>
        <v>113717.40353948736</v>
      </c>
      <c r="M332" s="45">
        <f t="shared" si="57"/>
        <v>5055.428446539118</v>
      </c>
      <c r="N332" s="44">
        <f t="shared" si="53"/>
        <v>118772.83198602649</v>
      </c>
      <c r="O332" s="41"/>
      <c r="P332" s="41"/>
      <c r="Q332" s="41"/>
    </row>
    <row r="333" spans="1:17" s="70" customFormat="1" ht="12.75">
      <c r="A333" s="35" t="s">
        <v>489</v>
      </c>
      <c r="B333" s="36" t="s">
        <v>451</v>
      </c>
      <c r="C333" s="70">
        <v>1838</v>
      </c>
      <c r="D333" s="37">
        <v>3231692</v>
      </c>
      <c r="E333" s="38">
        <v>337950</v>
      </c>
      <c r="F333" s="39">
        <f t="shared" si="58"/>
        <v>17576.1204201805</v>
      </c>
      <c r="G333" s="40">
        <f t="shared" si="54"/>
        <v>0.0010743004454057718</v>
      </c>
      <c r="H333" s="41">
        <f t="shared" si="59"/>
        <v>9.562633525669478</v>
      </c>
      <c r="I333" s="35">
        <f t="shared" si="61"/>
        <v>-3193.2795798195016</v>
      </c>
      <c r="J333" s="41">
        <f t="shared" si="60"/>
        <v>0</v>
      </c>
      <c r="K333" s="41">
        <f t="shared" si="55"/>
        <v>0</v>
      </c>
      <c r="L333" s="42">
        <f t="shared" si="56"/>
        <v>224000.3468493121</v>
      </c>
      <c r="M333" s="45">
        <f t="shared" si="57"/>
        <v>0</v>
      </c>
      <c r="N333" s="44">
        <f t="shared" si="53"/>
        <v>224000.3468493121</v>
      </c>
      <c r="O333" s="41"/>
      <c r="P333" s="41"/>
      <c r="Q333" s="41"/>
    </row>
    <row r="334" spans="1:17" s="70" customFormat="1" ht="12.75">
      <c r="A334" s="35" t="s">
        <v>483</v>
      </c>
      <c r="B334" s="36" t="s">
        <v>294</v>
      </c>
      <c r="C334" s="70">
        <v>364</v>
      </c>
      <c r="D334" s="37">
        <v>445748.88</v>
      </c>
      <c r="E334" s="38">
        <v>32550</v>
      </c>
      <c r="F334" s="39">
        <f t="shared" si="58"/>
        <v>4984.718658064516</v>
      </c>
      <c r="G334" s="40">
        <f t="shared" si="54"/>
        <v>0.00030467960770413146</v>
      </c>
      <c r="H334" s="41">
        <f t="shared" si="59"/>
        <v>13.69428202764977</v>
      </c>
      <c r="I334" s="35">
        <f t="shared" si="61"/>
        <v>871.518658064516</v>
      </c>
      <c r="J334" s="41">
        <f t="shared" si="60"/>
        <v>871.518658064516</v>
      </c>
      <c r="K334" s="41">
        <f t="shared" si="55"/>
        <v>0.0004444947392826445</v>
      </c>
      <c r="L334" s="42">
        <f t="shared" si="56"/>
        <v>63528.16672049303</v>
      </c>
      <c r="M334" s="45">
        <f t="shared" si="57"/>
        <v>24948.167344085472</v>
      </c>
      <c r="N334" s="44">
        <f t="shared" si="53"/>
        <v>88476.33406457849</v>
      </c>
      <c r="O334" s="41"/>
      <c r="P334" s="41"/>
      <c r="Q334" s="41"/>
    </row>
    <row r="335" spans="1:17" s="70" customFormat="1" ht="12.75">
      <c r="A335" s="35" t="s">
        <v>483</v>
      </c>
      <c r="B335" s="36" t="s">
        <v>295</v>
      </c>
      <c r="C335" s="70">
        <v>872</v>
      </c>
      <c r="D335" s="37">
        <v>940595.49</v>
      </c>
      <c r="E335" s="38">
        <v>59300</v>
      </c>
      <c r="F335" s="39">
        <f t="shared" si="58"/>
        <v>13831.353579763912</v>
      </c>
      <c r="G335" s="40">
        <f t="shared" si="54"/>
        <v>0.000845410076631262</v>
      </c>
      <c r="H335" s="41">
        <f t="shared" si="59"/>
        <v>15.861644013490725</v>
      </c>
      <c r="I335" s="35">
        <f t="shared" si="61"/>
        <v>3977.7535797639116</v>
      </c>
      <c r="J335" s="41">
        <f t="shared" si="60"/>
        <v>3977.7535797639116</v>
      </c>
      <c r="K335" s="41">
        <f t="shared" si="55"/>
        <v>0.0020287466298132646</v>
      </c>
      <c r="L335" s="42">
        <f t="shared" si="56"/>
        <v>176274.850490059</v>
      </c>
      <c r="M335" s="45">
        <f t="shared" si="57"/>
        <v>113867.51281019485</v>
      </c>
      <c r="N335" s="44">
        <f t="shared" si="53"/>
        <v>290142.36330025387</v>
      </c>
      <c r="O335" s="41"/>
      <c r="P335" s="41"/>
      <c r="Q335" s="41"/>
    </row>
    <row r="336" spans="1:17" s="70" customFormat="1" ht="12.75">
      <c r="A336" s="35" t="s">
        <v>488</v>
      </c>
      <c r="B336" s="36" t="s">
        <v>417</v>
      </c>
      <c r="C336" s="70">
        <v>803</v>
      </c>
      <c r="D336" s="37">
        <v>1292790.37</v>
      </c>
      <c r="E336" s="38">
        <v>96350</v>
      </c>
      <c r="F336" s="39">
        <f t="shared" si="58"/>
        <v>10774.371220653868</v>
      </c>
      <c r="G336" s="40">
        <f t="shared" si="54"/>
        <v>0.0006585589723216465</v>
      </c>
      <c r="H336" s="41">
        <f t="shared" si="59"/>
        <v>13.41764784639336</v>
      </c>
      <c r="I336" s="35">
        <f t="shared" si="61"/>
        <v>1700.471220653867</v>
      </c>
      <c r="J336" s="41">
        <f t="shared" si="60"/>
        <v>1700.471220653867</v>
      </c>
      <c r="K336" s="41">
        <f t="shared" si="55"/>
        <v>0.0008672797821228373</v>
      </c>
      <c r="L336" s="42">
        <f t="shared" si="56"/>
        <v>137314.88137385706</v>
      </c>
      <c r="M336" s="45">
        <f t="shared" si="57"/>
        <v>48677.83401320304</v>
      </c>
      <c r="N336" s="44">
        <f t="shared" si="53"/>
        <v>185992.7153870601</v>
      </c>
      <c r="O336" s="41"/>
      <c r="P336" s="41"/>
      <c r="Q336" s="41"/>
    </row>
    <row r="337" spans="1:17" s="70" customFormat="1" ht="12.75">
      <c r="A337" s="35" t="s">
        <v>478</v>
      </c>
      <c r="B337" s="36" t="s">
        <v>140</v>
      </c>
      <c r="C337" s="70">
        <v>1154</v>
      </c>
      <c r="D337" s="37">
        <v>2168266.32</v>
      </c>
      <c r="E337" s="38">
        <v>281300</v>
      </c>
      <c r="F337" s="39">
        <f t="shared" si="58"/>
        <v>8895.056286100247</v>
      </c>
      <c r="G337" s="40">
        <f t="shared" si="54"/>
        <v>0.0005436901148614666</v>
      </c>
      <c r="H337" s="41">
        <f t="shared" si="59"/>
        <v>7.708021045147529</v>
      </c>
      <c r="I337" s="35">
        <f t="shared" si="61"/>
        <v>-4145.143713899753</v>
      </c>
      <c r="J337" s="41">
        <f t="shared" si="60"/>
        <v>0</v>
      </c>
      <c r="K337" s="41">
        <f t="shared" si="55"/>
        <v>0</v>
      </c>
      <c r="L337" s="42">
        <f t="shared" si="56"/>
        <v>113363.7939259264</v>
      </c>
      <c r="M337" s="45">
        <f t="shared" si="57"/>
        <v>0</v>
      </c>
      <c r="N337" s="44">
        <f t="shared" si="53"/>
        <v>113363.7939259264</v>
      </c>
      <c r="O337" s="41"/>
      <c r="P337" s="41"/>
      <c r="Q337" s="41"/>
    </row>
    <row r="338" spans="1:17" s="70" customFormat="1" ht="12.75">
      <c r="A338" s="35" t="s">
        <v>483</v>
      </c>
      <c r="B338" s="36" t="s">
        <v>305</v>
      </c>
      <c r="C338" s="70">
        <v>549</v>
      </c>
      <c r="D338" s="37">
        <v>158621.5</v>
      </c>
      <c r="E338" s="38">
        <v>14150</v>
      </c>
      <c r="F338" s="39">
        <f t="shared" si="58"/>
        <v>6154.29</v>
      </c>
      <c r="G338" s="40">
        <f t="shared" si="54"/>
        <v>0.0003761669998895233</v>
      </c>
      <c r="H338" s="41">
        <f t="shared" si="59"/>
        <v>11.21</v>
      </c>
      <c r="I338" s="35">
        <f t="shared" si="61"/>
        <v>-49.409999999999926</v>
      </c>
      <c r="J338" s="41">
        <f t="shared" si="60"/>
        <v>0</v>
      </c>
      <c r="K338" s="41">
        <f t="shared" si="55"/>
        <v>0</v>
      </c>
      <c r="L338" s="42">
        <f t="shared" si="56"/>
        <v>78433.8671819987</v>
      </c>
      <c r="M338" s="45">
        <f t="shared" si="57"/>
        <v>0</v>
      </c>
      <c r="N338" s="44">
        <f t="shared" si="53"/>
        <v>78433.8671819987</v>
      </c>
      <c r="O338" s="41"/>
      <c r="P338" s="41"/>
      <c r="Q338" s="41"/>
    </row>
    <row r="339" spans="1:17" s="70" customFormat="1" ht="12.75">
      <c r="A339" s="35" t="s">
        <v>475</v>
      </c>
      <c r="B339" s="36" t="s">
        <v>57</v>
      </c>
      <c r="C339" s="70">
        <v>383</v>
      </c>
      <c r="D339" s="37">
        <v>465283.4</v>
      </c>
      <c r="E339" s="38">
        <v>30450</v>
      </c>
      <c r="F339" s="39">
        <f t="shared" si="58"/>
        <v>5852.333077175698</v>
      </c>
      <c r="G339" s="40">
        <f t="shared" si="54"/>
        <v>0.00035771056872448397</v>
      </c>
      <c r="H339" s="41">
        <f t="shared" si="59"/>
        <v>15.28024302134647</v>
      </c>
      <c r="I339" s="35">
        <f t="shared" si="61"/>
        <v>1524.4330771756977</v>
      </c>
      <c r="J339" s="41">
        <f t="shared" si="60"/>
        <v>1524.4330771756977</v>
      </c>
      <c r="K339" s="41">
        <f t="shared" si="55"/>
        <v>0.0007774962439678375</v>
      </c>
      <c r="L339" s="42">
        <f t="shared" si="56"/>
        <v>74585.55175008271</v>
      </c>
      <c r="M339" s="45">
        <f t="shared" si="57"/>
        <v>43638.55112258891</v>
      </c>
      <c r="N339" s="44">
        <f t="shared" si="53"/>
        <v>118224.10287267162</v>
      </c>
      <c r="O339" s="41"/>
      <c r="P339" s="41"/>
      <c r="Q339" s="41"/>
    </row>
    <row r="340" spans="1:17" s="70" customFormat="1" ht="12.75">
      <c r="A340" s="35" t="s">
        <v>488</v>
      </c>
      <c r="B340" s="36" t="s">
        <v>418</v>
      </c>
      <c r="C340" s="70">
        <v>818</v>
      </c>
      <c r="D340" s="37">
        <v>1466680.5</v>
      </c>
      <c r="E340" s="38">
        <v>136100</v>
      </c>
      <c r="F340" s="39">
        <f t="shared" si="58"/>
        <v>8815.170088170464</v>
      </c>
      <c r="G340" s="40">
        <f t="shared" si="54"/>
        <v>0.0005388072524341472</v>
      </c>
      <c r="H340" s="41">
        <f t="shared" si="59"/>
        <v>10.77649155033064</v>
      </c>
      <c r="I340" s="35">
        <f t="shared" si="61"/>
        <v>-428.22991182953723</v>
      </c>
      <c r="J340" s="41">
        <f t="shared" si="60"/>
        <v>0</v>
      </c>
      <c r="K340" s="41">
        <f t="shared" si="55"/>
        <v>0</v>
      </c>
      <c r="L340" s="42">
        <f t="shared" si="56"/>
        <v>112345.67754887893</v>
      </c>
      <c r="M340" s="45">
        <f t="shared" si="57"/>
        <v>0</v>
      </c>
      <c r="N340" s="44">
        <f t="shared" si="53"/>
        <v>112345.67754887893</v>
      </c>
      <c r="O340" s="41"/>
      <c r="P340" s="41"/>
      <c r="Q340" s="41"/>
    </row>
    <row r="341" spans="1:17" s="70" customFormat="1" ht="12.75">
      <c r="A341" s="35" t="s">
        <v>482</v>
      </c>
      <c r="B341" s="36" t="s">
        <v>238</v>
      </c>
      <c r="C341" s="70">
        <v>1523</v>
      </c>
      <c r="D341" s="37">
        <v>2249659.6</v>
      </c>
      <c r="E341" s="38">
        <v>186550</v>
      </c>
      <c r="F341" s="39">
        <f t="shared" si="58"/>
        <v>18366.29091825248</v>
      </c>
      <c r="G341" s="40">
        <f t="shared" si="54"/>
        <v>0.0011225978226273435</v>
      </c>
      <c r="H341" s="41">
        <f t="shared" si="59"/>
        <v>12.05928491021174</v>
      </c>
      <c r="I341" s="35">
        <f t="shared" si="61"/>
        <v>1156.3909182524797</v>
      </c>
      <c r="J341" s="41">
        <f t="shared" si="60"/>
        <v>1156.3909182524797</v>
      </c>
      <c r="K341" s="41">
        <f t="shared" si="55"/>
        <v>0.0005897862024652181</v>
      </c>
      <c r="L341" s="42">
        <f t="shared" si="56"/>
        <v>234070.74130536005</v>
      </c>
      <c r="M341" s="45">
        <f t="shared" si="57"/>
        <v>33102.94493042036</v>
      </c>
      <c r="N341" s="44">
        <f t="shared" si="53"/>
        <v>267173.6862357804</v>
      </c>
      <c r="O341" s="41"/>
      <c r="P341" s="41"/>
      <c r="Q341" s="41"/>
    </row>
    <row r="342" spans="1:17" s="70" customFormat="1" ht="12.75">
      <c r="A342" s="35" t="s">
        <v>477</v>
      </c>
      <c r="B342" s="36" t="s">
        <v>110</v>
      </c>
      <c r="C342" s="70">
        <v>901</v>
      </c>
      <c r="D342" s="37">
        <v>1572077.29</v>
      </c>
      <c r="E342" s="38">
        <v>120600</v>
      </c>
      <c r="F342" s="39">
        <f t="shared" si="58"/>
        <v>11744.95554137645</v>
      </c>
      <c r="G342" s="40">
        <f t="shared" si="54"/>
        <v>0.0007178837347338866</v>
      </c>
      <c r="H342" s="41">
        <f t="shared" si="59"/>
        <v>13.035466749585407</v>
      </c>
      <c r="I342" s="35">
        <f t="shared" si="61"/>
        <v>1563.6555413764506</v>
      </c>
      <c r="J342" s="41">
        <f t="shared" si="60"/>
        <v>1563.6555413764506</v>
      </c>
      <c r="K342" s="41">
        <f t="shared" si="55"/>
        <v>0.0007975006108710713</v>
      </c>
      <c r="L342" s="42">
        <f t="shared" si="56"/>
        <v>149684.57498603416</v>
      </c>
      <c r="M342" s="45">
        <f t="shared" si="57"/>
        <v>44761.336723875895</v>
      </c>
      <c r="N342" s="44">
        <f t="shared" si="53"/>
        <v>194445.91170991005</v>
      </c>
      <c r="O342" s="41"/>
      <c r="P342" s="41"/>
      <c r="Q342" s="41"/>
    </row>
    <row r="343" spans="1:17" s="70" customFormat="1" ht="12.75">
      <c r="A343" s="35" t="s">
        <v>485</v>
      </c>
      <c r="B343" s="36" t="s">
        <v>329</v>
      </c>
      <c r="C343" s="70">
        <v>2229</v>
      </c>
      <c r="D343" s="37">
        <v>6606425.06</v>
      </c>
      <c r="E343" s="38">
        <v>1012600</v>
      </c>
      <c r="F343" s="39">
        <f t="shared" si="58"/>
        <v>14542.486133458424</v>
      </c>
      <c r="G343" s="40">
        <f t="shared" si="54"/>
        <v>0.0008888764389975202</v>
      </c>
      <c r="H343" s="41">
        <f t="shared" si="59"/>
        <v>6.52421988939364</v>
      </c>
      <c r="I343" s="35">
        <f t="shared" si="61"/>
        <v>-10645.213866541579</v>
      </c>
      <c r="J343" s="41">
        <f t="shared" si="60"/>
        <v>0</v>
      </c>
      <c r="K343" s="41">
        <f t="shared" si="55"/>
        <v>0</v>
      </c>
      <c r="L343" s="42">
        <f t="shared" si="56"/>
        <v>185337.93920789173</v>
      </c>
      <c r="M343" s="45">
        <f t="shared" si="57"/>
        <v>0</v>
      </c>
      <c r="N343" s="44">
        <f t="shared" si="53"/>
        <v>185337.93920789173</v>
      </c>
      <c r="O343" s="41"/>
      <c r="P343" s="41"/>
      <c r="Q343" s="41"/>
    </row>
    <row r="344" spans="1:17" s="70" customFormat="1" ht="12.75">
      <c r="A344" s="35" t="s">
        <v>486</v>
      </c>
      <c r="B344" s="36" t="s">
        <v>357</v>
      </c>
      <c r="C344" s="70">
        <v>3944</v>
      </c>
      <c r="D344" s="37">
        <v>5774925.85</v>
      </c>
      <c r="E344" s="38">
        <v>376700</v>
      </c>
      <c r="F344" s="39">
        <f t="shared" si="58"/>
        <v>60462.722464560655</v>
      </c>
      <c r="G344" s="40">
        <f t="shared" si="54"/>
        <v>0.0036956466001190494</v>
      </c>
      <c r="H344" s="41">
        <f t="shared" si="59"/>
        <v>15.330304884523493</v>
      </c>
      <c r="I344" s="35">
        <f t="shared" si="61"/>
        <v>15895.522464560652</v>
      </c>
      <c r="J344" s="41">
        <f t="shared" si="60"/>
        <v>15895.522464560652</v>
      </c>
      <c r="K344" s="41">
        <f t="shared" si="55"/>
        <v>0.00810708531397072</v>
      </c>
      <c r="L344" s="42">
        <f t="shared" si="56"/>
        <v>770572.258253576</v>
      </c>
      <c r="M344" s="45">
        <f t="shared" si="57"/>
        <v>455026.5800943674</v>
      </c>
      <c r="N344" s="44">
        <f t="shared" si="53"/>
        <v>1225598.8383479435</v>
      </c>
      <c r="O344" s="41"/>
      <c r="P344" s="41"/>
      <c r="Q344" s="41"/>
    </row>
    <row r="345" spans="1:17" s="70" customFormat="1" ht="12.75">
      <c r="A345" s="35" t="s">
        <v>479</v>
      </c>
      <c r="B345" s="36" t="s">
        <v>169</v>
      </c>
      <c r="C345" s="70">
        <v>2981</v>
      </c>
      <c r="D345" s="37">
        <v>2902012.71</v>
      </c>
      <c r="E345" s="38">
        <v>350150</v>
      </c>
      <c r="F345" s="39">
        <f t="shared" si="58"/>
        <v>24706.26842356133</v>
      </c>
      <c r="G345" s="40">
        <f t="shared" si="54"/>
        <v>0.0015101145495835144</v>
      </c>
      <c r="H345" s="41">
        <f t="shared" si="59"/>
        <v>8.287912923032986</v>
      </c>
      <c r="I345" s="35">
        <f t="shared" si="61"/>
        <v>-8979.031576438672</v>
      </c>
      <c r="J345" s="41">
        <f t="shared" si="60"/>
        <v>0</v>
      </c>
      <c r="K345" s="41">
        <f t="shared" si="55"/>
        <v>0</v>
      </c>
      <c r="L345" s="42">
        <f t="shared" si="56"/>
        <v>314871.1185362435</v>
      </c>
      <c r="M345" s="45">
        <f t="shared" si="57"/>
        <v>0</v>
      </c>
      <c r="N345" s="44">
        <f t="shared" si="53"/>
        <v>314871.1185362435</v>
      </c>
      <c r="O345" s="41"/>
      <c r="P345" s="41"/>
      <c r="Q345" s="41"/>
    </row>
    <row r="346" spans="1:17" s="70" customFormat="1" ht="12.75">
      <c r="A346" s="35" t="s">
        <v>488</v>
      </c>
      <c r="B346" s="36" t="s">
        <v>465</v>
      </c>
      <c r="C346" s="70">
        <v>704</v>
      </c>
      <c r="D346" s="37">
        <v>33707.25</v>
      </c>
      <c r="E346" s="38">
        <v>2662.5</v>
      </c>
      <c r="F346" s="39">
        <f t="shared" si="58"/>
        <v>8912.64</v>
      </c>
      <c r="G346" s="40">
        <f t="shared" si="54"/>
        <v>0.0005447648794410664</v>
      </c>
      <c r="H346" s="41">
        <f t="shared" si="59"/>
        <v>12.66</v>
      </c>
      <c r="I346" s="35">
        <f t="shared" si="61"/>
        <v>957.4399999999996</v>
      </c>
      <c r="J346" s="41">
        <f t="shared" si="60"/>
        <v>957.4399999999996</v>
      </c>
      <c r="K346" s="41">
        <f t="shared" si="55"/>
        <v>0.000488316617482297</v>
      </c>
      <c r="L346" s="42">
        <f t="shared" si="56"/>
        <v>113587.89104851558</v>
      </c>
      <c r="M346" s="45">
        <f t="shared" si="57"/>
        <v>27407.75899734432</v>
      </c>
      <c r="N346" s="44">
        <f t="shared" si="53"/>
        <v>140995.6500458599</v>
      </c>
      <c r="O346" s="41"/>
      <c r="P346" s="41"/>
      <c r="Q346" s="41"/>
    </row>
    <row r="347" spans="1:17" s="70" customFormat="1" ht="12.75">
      <c r="A347" s="35" t="s">
        <v>486</v>
      </c>
      <c r="B347" s="36" t="s">
        <v>358</v>
      </c>
      <c r="C347" s="70">
        <v>86</v>
      </c>
      <c r="D347" s="37">
        <v>966270</v>
      </c>
      <c r="E347" s="38">
        <v>99750</v>
      </c>
      <c r="F347" s="39">
        <f t="shared" si="58"/>
        <v>833.0748872180451</v>
      </c>
      <c r="G347" s="40">
        <f t="shared" si="54"/>
        <v>5.091981057248114E-05</v>
      </c>
      <c r="H347" s="41">
        <f t="shared" si="59"/>
        <v>9.686917293233083</v>
      </c>
      <c r="I347" s="35">
        <f t="shared" si="61"/>
        <v>-138.7251127819549</v>
      </c>
      <c r="J347" s="41">
        <f t="shared" si="60"/>
        <v>0</v>
      </c>
      <c r="K347" s="41">
        <f t="shared" si="55"/>
        <v>0</v>
      </c>
      <c r="L347" s="42">
        <f t="shared" si="56"/>
        <v>10617.193056667576</v>
      </c>
      <c r="M347" s="45">
        <f t="shared" si="57"/>
        <v>0</v>
      </c>
      <c r="N347" s="44">
        <f t="shared" si="53"/>
        <v>10617.193056667576</v>
      </c>
      <c r="O347" s="41"/>
      <c r="P347" s="41"/>
      <c r="Q347" s="41"/>
    </row>
    <row r="348" spans="1:17" s="70" customFormat="1" ht="12.75">
      <c r="A348" s="35" t="s">
        <v>483</v>
      </c>
      <c r="B348" s="36" t="s">
        <v>296</v>
      </c>
      <c r="C348" s="70">
        <v>1349</v>
      </c>
      <c r="D348" s="37">
        <v>1296305.96</v>
      </c>
      <c r="E348" s="38">
        <v>121700</v>
      </c>
      <c r="F348" s="39">
        <f t="shared" si="58"/>
        <v>14369.077568118324</v>
      </c>
      <c r="G348" s="40">
        <f t="shared" si="54"/>
        <v>0.0008782772342510537</v>
      </c>
      <c r="H348" s="41">
        <f t="shared" si="59"/>
        <v>10.651651273623665</v>
      </c>
      <c r="I348" s="35">
        <f t="shared" si="61"/>
        <v>-874.6224318816766</v>
      </c>
      <c r="J348" s="41">
        <f t="shared" si="60"/>
        <v>0</v>
      </c>
      <c r="K348" s="41">
        <f t="shared" si="55"/>
        <v>0</v>
      </c>
      <c r="L348" s="42">
        <f t="shared" si="56"/>
        <v>183127.9191434966</v>
      </c>
      <c r="M348" s="45">
        <f t="shared" si="57"/>
        <v>0</v>
      </c>
      <c r="N348" s="44">
        <f t="shared" si="53"/>
        <v>183127.9191434966</v>
      </c>
      <c r="O348" s="41"/>
      <c r="P348" s="41"/>
      <c r="Q348" s="41"/>
    </row>
    <row r="349" spans="1:17" s="70" customFormat="1" ht="12.75">
      <c r="A349" s="35" t="s">
        <v>474</v>
      </c>
      <c r="B349" s="36" t="s">
        <v>10</v>
      </c>
      <c r="C349" s="70">
        <v>6094</v>
      </c>
      <c r="D349" s="37">
        <v>9909509.02</v>
      </c>
      <c r="E349" s="38">
        <v>1227050</v>
      </c>
      <c r="F349" s="39">
        <f t="shared" si="58"/>
        <v>49214.41503433438</v>
      </c>
      <c r="G349" s="40">
        <f t="shared" si="54"/>
        <v>0.0030081193532939484</v>
      </c>
      <c r="H349" s="41">
        <f t="shared" si="59"/>
        <v>8.075880379772626</v>
      </c>
      <c r="I349" s="35">
        <f t="shared" si="61"/>
        <v>-19647.784965665625</v>
      </c>
      <c r="J349" s="41">
        <f t="shared" si="60"/>
        <v>0</v>
      </c>
      <c r="K349" s="41">
        <f t="shared" si="55"/>
        <v>0</v>
      </c>
      <c r="L349" s="42">
        <f t="shared" si="56"/>
        <v>627217.2569447886</v>
      </c>
      <c r="M349" s="45">
        <f t="shared" si="57"/>
        <v>0</v>
      </c>
      <c r="N349" s="44">
        <f t="shared" si="53"/>
        <v>627217.2569447886</v>
      </c>
      <c r="O349" s="41"/>
      <c r="P349" s="41"/>
      <c r="Q349" s="41"/>
    </row>
    <row r="350" spans="1:17" s="70" customFormat="1" ht="12.75">
      <c r="A350" s="35" t="s">
        <v>475</v>
      </c>
      <c r="B350" s="36" t="s">
        <v>58</v>
      </c>
      <c r="C350" s="70">
        <v>364</v>
      </c>
      <c r="D350" s="37">
        <v>932405</v>
      </c>
      <c r="E350" s="38">
        <v>97200</v>
      </c>
      <c r="F350" s="39">
        <f t="shared" si="58"/>
        <v>3491.722427983539</v>
      </c>
      <c r="G350" s="40">
        <f t="shared" si="54"/>
        <v>0.0002134236037270798</v>
      </c>
      <c r="H350" s="41">
        <f t="shared" si="59"/>
        <v>9.592644032921811</v>
      </c>
      <c r="I350" s="35">
        <f t="shared" si="61"/>
        <v>-621.4775720164611</v>
      </c>
      <c r="J350" s="41">
        <f t="shared" si="60"/>
        <v>0</v>
      </c>
      <c r="K350" s="41">
        <f t="shared" si="55"/>
        <v>0</v>
      </c>
      <c r="L350" s="42">
        <f t="shared" si="56"/>
        <v>44500.55053513354</v>
      </c>
      <c r="M350" s="45">
        <f t="shared" si="57"/>
        <v>0</v>
      </c>
      <c r="N350" s="44">
        <f t="shared" si="53"/>
        <v>44500.55053513354</v>
      </c>
      <c r="O350" s="41"/>
      <c r="P350" s="41"/>
      <c r="Q350" s="41"/>
    </row>
    <row r="351" spans="1:17" s="70" customFormat="1" ht="12.75">
      <c r="A351" s="35" t="s">
        <v>482</v>
      </c>
      <c r="B351" s="36" t="s">
        <v>239</v>
      </c>
      <c r="C351" s="70">
        <v>1658</v>
      </c>
      <c r="D351" s="37">
        <v>1933625.2</v>
      </c>
      <c r="E351" s="38">
        <v>195250</v>
      </c>
      <c r="F351" s="39">
        <f t="shared" si="58"/>
        <v>16419.721288604353</v>
      </c>
      <c r="G351" s="40">
        <f t="shared" si="54"/>
        <v>0.0010036181746645733</v>
      </c>
      <c r="H351" s="41">
        <f t="shared" si="59"/>
        <v>9.903330089628682</v>
      </c>
      <c r="I351" s="35">
        <f t="shared" si="61"/>
        <v>-2315.6787113956466</v>
      </c>
      <c r="J351" s="41">
        <f t="shared" si="60"/>
        <v>0</v>
      </c>
      <c r="K351" s="41">
        <f t="shared" si="55"/>
        <v>0</v>
      </c>
      <c r="L351" s="42">
        <f t="shared" si="56"/>
        <v>209262.52073201467</v>
      </c>
      <c r="M351" s="45">
        <f t="shared" si="57"/>
        <v>0</v>
      </c>
      <c r="N351" s="44">
        <f t="shared" si="53"/>
        <v>209262.52073201467</v>
      </c>
      <c r="O351" s="41"/>
      <c r="P351" s="41"/>
      <c r="Q351" s="41"/>
    </row>
    <row r="352" spans="1:17" s="70" customFormat="1" ht="12.75">
      <c r="A352" s="35" t="s">
        <v>476</v>
      </c>
      <c r="B352" s="36" t="s">
        <v>88</v>
      </c>
      <c r="C352" s="70">
        <v>68711</v>
      </c>
      <c r="D352" s="37">
        <v>193171414.61</v>
      </c>
      <c r="E352" s="38">
        <v>16487050</v>
      </c>
      <c r="F352" s="39">
        <f t="shared" si="58"/>
        <v>805056.154331291</v>
      </c>
      <c r="G352" s="40">
        <f t="shared" si="54"/>
        <v>0.04920722915517448</v>
      </c>
      <c r="H352" s="41">
        <f t="shared" si="59"/>
        <v>11.716554181008732</v>
      </c>
      <c r="I352" s="35">
        <f t="shared" si="61"/>
        <v>28621.85433129093</v>
      </c>
      <c r="J352" s="41">
        <f t="shared" si="60"/>
        <v>28621.85433129093</v>
      </c>
      <c r="K352" s="41">
        <f t="shared" si="55"/>
        <v>0.014597809881691829</v>
      </c>
      <c r="L352" s="42">
        <f t="shared" si="56"/>
        <v>10260105.955824494</v>
      </c>
      <c r="M352" s="45">
        <f t="shared" si="57"/>
        <v>819331.6401749643</v>
      </c>
      <c r="N352" s="44">
        <f t="shared" si="53"/>
        <v>11079437.595999459</v>
      </c>
      <c r="O352" s="41"/>
      <c r="P352" s="41"/>
      <c r="Q352" s="41"/>
    </row>
    <row r="353" spans="1:17" s="70" customFormat="1" ht="12.75">
      <c r="A353" s="35" t="s">
        <v>476</v>
      </c>
      <c r="B353" s="36" t="s">
        <v>89</v>
      </c>
      <c r="C353" s="70">
        <v>1611</v>
      </c>
      <c r="D353" s="37">
        <v>4597843.5</v>
      </c>
      <c r="E353" s="38">
        <v>415600</v>
      </c>
      <c r="F353" s="39">
        <f t="shared" si="58"/>
        <v>17822.728292829644</v>
      </c>
      <c r="G353" s="40">
        <f t="shared" si="54"/>
        <v>0.0010893737915762586</v>
      </c>
      <c r="H353" s="41">
        <f t="shared" si="59"/>
        <v>11.06314605389798</v>
      </c>
      <c r="I353" s="35">
        <f t="shared" si="61"/>
        <v>-381.5717071703568</v>
      </c>
      <c r="J353" s="41">
        <f t="shared" si="60"/>
        <v>0</v>
      </c>
      <c r="K353" s="41">
        <f t="shared" si="55"/>
        <v>0</v>
      </c>
      <c r="L353" s="42">
        <f t="shared" si="56"/>
        <v>227143.26165010926</v>
      </c>
      <c r="M353" s="45">
        <f t="shared" si="57"/>
        <v>0</v>
      </c>
      <c r="N353" s="44">
        <f t="shared" si="53"/>
        <v>227143.26165010926</v>
      </c>
      <c r="O353" s="41"/>
      <c r="P353" s="41"/>
      <c r="Q353" s="41"/>
    </row>
    <row r="354" spans="1:17" s="70" customFormat="1" ht="12.75">
      <c r="A354" s="35" t="s">
        <v>475</v>
      </c>
      <c r="B354" s="36" t="s">
        <v>59</v>
      </c>
      <c r="C354" s="70">
        <v>8761</v>
      </c>
      <c r="D354" s="37">
        <v>13249633.38</v>
      </c>
      <c r="E354" s="38">
        <v>680250</v>
      </c>
      <c r="F354" s="39">
        <f t="shared" si="58"/>
        <v>170643.20182606395</v>
      </c>
      <c r="G354" s="40">
        <f t="shared" si="54"/>
        <v>0.010430178181797234</v>
      </c>
      <c r="H354" s="41">
        <f t="shared" si="59"/>
        <v>19.47759409040794</v>
      </c>
      <c r="I354" s="35">
        <f t="shared" si="61"/>
        <v>71643.90182606396</v>
      </c>
      <c r="J354" s="41">
        <f t="shared" si="60"/>
        <v>71643.90182606396</v>
      </c>
      <c r="K354" s="41">
        <f t="shared" si="55"/>
        <v>0.03654005243455185</v>
      </c>
      <c r="L354" s="42">
        <f t="shared" si="56"/>
        <v>2174776.656208352</v>
      </c>
      <c r="M354" s="45">
        <f t="shared" si="57"/>
        <v>2050884.4364954026</v>
      </c>
      <c r="N354" s="44">
        <f t="shared" si="53"/>
        <v>4225661.092703755</v>
      </c>
      <c r="O354" s="41"/>
      <c r="P354" s="41"/>
      <c r="Q354" s="41"/>
    </row>
    <row r="355" spans="1:17" s="70" customFormat="1" ht="12.75">
      <c r="A355" s="35" t="s">
        <v>488</v>
      </c>
      <c r="B355" s="36" t="s">
        <v>419</v>
      </c>
      <c r="C355" s="70">
        <v>758</v>
      </c>
      <c r="D355" s="37">
        <v>1024841.36</v>
      </c>
      <c r="E355" s="38">
        <v>74900</v>
      </c>
      <c r="F355" s="39">
        <f t="shared" si="58"/>
        <v>10371.558756742323</v>
      </c>
      <c r="G355" s="40">
        <f t="shared" si="54"/>
        <v>0.000633937975250057</v>
      </c>
      <c r="H355" s="41">
        <f t="shared" si="59"/>
        <v>13.682795193591454</v>
      </c>
      <c r="I355" s="35">
        <f t="shared" si="61"/>
        <v>1806.1587567423219</v>
      </c>
      <c r="J355" s="41">
        <f t="shared" si="60"/>
        <v>1806.1587567423219</v>
      </c>
      <c r="K355" s="41">
        <f t="shared" si="55"/>
        <v>0.0009211828780168385</v>
      </c>
      <c r="L355" s="42">
        <f t="shared" si="56"/>
        <v>132181.20400511238</v>
      </c>
      <c r="M355" s="45">
        <f t="shared" si="57"/>
        <v>51703.25442402304</v>
      </c>
      <c r="N355" s="44">
        <f t="shared" si="53"/>
        <v>183884.4584291354</v>
      </c>
      <c r="O355" s="41"/>
      <c r="P355" s="41"/>
      <c r="Q355" s="41"/>
    </row>
    <row r="356" spans="1:17" s="70" customFormat="1" ht="12.75">
      <c r="A356" s="35" t="s">
        <v>487</v>
      </c>
      <c r="B356" s="36" t="s">
        <v>381</v>
      </c>
      <c r="C356" s="70">
        <v>708</v>
      </c>
      <c r="D356" s="37">
        <v>893410.42</v>
      </c>
      <c r="E356" s="38">
        <v>85250</v>
      </c>
      <c r="F356" s="39">
        <f t="shared" si="58"/>
        <v>7419.76043824047</v>
      </c>
      <c r="G356" s="40">
        <f t="shared" si="54"/>
        <v>0.00045351600655021</v>
      </c>
      <c r="H356" s="41">
        <f t="shared" si="59"/>
        <v>10.479887624633431</v>
      </c>
      <c r="I356" s="35">
        <f t="shared" si="61"/>
        <v>-580.6395617595314</v>
      </c>
      <c r="J356" s="41">
        <f t="shared" si="60"/>
        <v>0</v>
      </c>
      <c r="K356" s="41">
        <f t="shared" si="55"/>
        <v>0</v>
      </c>
      <c r="L356" s="42">
        <f t="shared" si="56"/>
        <v>94561.76175240387</v>
      </c>
      <c r="M356" s="45">
        <f t="shared" si="57"/>
        <v>0</v>
      </c>
      <c r="N356" s="44">
        <f t="shared" si="53"/>
        <v>94561.76175240387</v>
      </c>
      <c r="O356" s="41"/>
      <c r="P356" s="41"/>
      <c r="Q356" s="41"/>
    </row>
    <row r="357" spans="1:17" s="70" customFormat="1" ht="12.75">
      <c r="A357" s="35" t="s">
        <v>479</v>
      </c>
      <c r="B357" s="36" t="s">
        <v>170</v>
      </c>
      <c r="C357" s="70">
        <v>1745</v>
      </c>
      <c r="D357" s="37">
        <v>1664791.92</v>
      </c>
      <c r="E357" s="38">
        <v>144200</v>
      </c>
      <c r="F357" s="39">
        <f t="shared" si="58"/>
        <v>20146.06033564494</v>
      </c>
      <c r="G357" s="40">
        <f t="shared" si="54"/>
        <v>0.0012313821864183975</v>
      </c>
      <c r="H357" s="41">
        <f t="shared" si="59"/>
        <v>11.545020249653259</v>
      </c>
      <c r="I357" s="35">
        <f t="shared" si="61"/>
        <v>427.5603356449357</v>
      </c>
      <c r="J357" s="41">
        <f t="shared" si="60"/>
        <v>427.5603356449357</v>
      </c>
      <c r="K357" s="41">
        <f t="shared" si="55"/>
        <v>0.0002180656927554005</v>
      </c>
      <c r="L357" s="42">
        <f t="shared" si="56"/>
        <v>256753.16252671025</v>
      </c>
      <c r="M357" s="45">
        <f t="shared" si="57"/>
        <v>12239.378588924683</v>
      </c>
      <c r="N357" s="44">
        <f t="shared" si="53"/>
        <v>268992.54111563496</v>
      </c>
      <c r="O357" s="41"/>
      <c r="P357" s="41"/>
      <c r="Q357" s="41"/>
    </row>
    <row r="358" spans="1:17" s="70" customFormat="1" ht="12.75">
      <c r="A358" s="35" t="s">
        <v>477</v>
      </c>
      <c r="B358" s="36" t="s">
        <v>467</v>
      </c>
      <c r="C358" s="70">
        <v>1246</v>
      </c>
      <c r="D358" s="37">
        <v>7813262.15</v>
      </c>
      <c r="E358" s="38">
        <v>868900</v>
      </c>
      <c r="F358" s="39">
        <f t="shared" si="58"/>
        <v>11204.194543560823</v>
      </c>
      <c r="G358" s="40">
        <f t="shared" si="54"/>
        <v>0.0006848309468078107</v>
      </c>
      <c r="H358" s="41">
        <f t="shared" si="59"/>
        <v>8.992130452296006</v>
      </c>
      <c r="I358" s="35">
        <f t="shared" si="61"/>
        <v>-2875.605456439177</v>
      </c>
      <c r="J358" s="41">
        <f t="shared" si="60"/>
        <v>0</v>
      </c>
      <c r="K358" s="41">
        <f t="shared" si="55"/>
        <v>0</v>
      </c>
      <c r="L358" s="42">
        <f t="shared" si="56"/>
        <v>142792.80090975956</v>
      </c>
      <c r="M358" s="45">
        <f t="shared" si="57"/>
        <v>0</v>
      </c>
      <c r="N358" s="44">
        <f t="shared" si="53"/>
        <v>142792.80090975956</v>
      </c>
      <c r="O358" s="41"/>
      <c r="P358" s="41"/>
      <c r="Q358" s="41"/>
    </row>
    <row r="359" spans="1:17" s="70" customFormat="1" ht="12.75">
      <c r="A359" s="35" t="s">
        <v>477</v>
      </c>
      <c r="B359" s="36" t="s">
        <v>468</v>
      </c>
      <c r="C359" s="70">
        <v>186</v>
      </c>
      <c r="D359" s="37">
        <v>1161249.36</v>
      </c>
      <c r="E359" s="38">
        <v>296050</v>
      </c>
      <c r="F359" s="39">
        <f t="shared" si="58"/>
        <v>729.5807497382199</v>
      </c>
      <c r="G359" s="40">
        <f t="shared" si="54"/>
        <v>4.459396645367301E-05</v>
      </c>
      <c r="H359" s="41">
        <f t="shared" si="59"/>
        <v>3.922477149130215</v>
      </c>
      <c r="I359" s="35">
        <f t="shared" si="61"/>
        <v>-1372.2192502617802</v>
      </c>
      <c r="J359" s="41">
        <f t="shared" si="60"/>
        <v>0</v>
      </c>
      <c r="K359" s="41">
        <f t="shared" si="55"/>
        <v>0</v>
      </c>
      <c r="L359" s="42">
        <f t="shared" si="56"/>
        <v>9298.20330590703</v>
      </c>
      <c r="M359" s="45">
        <f t="shared" si="57"/>
        <v>0</v>
      </c>
      <c r="N359" s="44">
        <f t="shared" si="53"/>
        <v>9298.20330590703</v>
      </c>
      <c r="O359" s="41"/>
      <c r="P359" s="41"/>
      <c r="Q359" s="41"/>
    </row>
    <row r="360" spans="1:17" s="70" customFormat="1" ht="12.75">
      <c r="A360" s="35" t="s">
        <v>476</v>
      </c>
      <c r="B360" s="36" t="s">
        <v>90</v>
      </c>
      <c r="C360" s="70">
        <v>4605</v>
      </c>
      <c r="D360" s="37">
        <v>15691523.77</v>
      </c>
      <c r="E360" s="38">
        <v>1889350</v>
      </c>
      <c r="F360" s="39">
        <f t="shared" si="58"/>
        <v>38245.675476142584</v>
      </c>
      <c r="G360" s="40">
        <f t="shared" si="54"/>
        <v>0.0023376800577497763</v>
      </c>
      <c r="H360" s="41">
        <f t="shared" si="59"/>
        <v>8.305249831952787</v>
      </c>
      <c r="I360" s="35">
        <f t="shared" si="61"/>
        <v>-13790.824523857416</v>
      </c>
      <c r="J360" s="41">
        <f t="shared" si="60"/>
        <v>0</v>
      </c>
      <c r="K360" s="41">
        <f t="shared" si="55"/>
        <v>0</v>
      </c>
      <c r="L360" s="42">
        <f t="shared" si="56"/>
        <v>487425.23192465625</v>
      </c>
      <c r="M360" s="45">
        <f t="shared" si="57"/>
        <v>0</v>
      </c>
      <c r="N360" s="44">
        <f t="shared" si="53"/>
        <v>487425.23192465625</v>
      </c>
      <c r="O360" s="41"/>
      <c r="P360" s="41"/>
      <c r="Q360" s="41"/>
    </row>
    <row r="361" spans="1:17" s="70" customFormat="1" ht="12.75">
      <c r="A361" s="35" t="s">
        <v>479</v>
      </c>
      <c r="B361" s="36" t="s">
        <v>171</v>
      </c>
      <c r="C361" s="70">
        <v>2644</v>
      </c>
      <c r="D361" s="37">
        <v>4741259.95</v>
      </c>
      <c r="E361" s="38">
        <v>429700</v>
      </c>
      <c r="F361" s="39">
        <f t="shared" si="58"/>
        <v>29173.58926646498</v>
      </c>
      <c r="G361" s="40">
        <f t="shared" si="54"/>
        <v>0.0017831693908436765</v>
      </c>
      <c r="H361" s="41">
        <f t="shared" si="59"/>
        <v>11.033883988829416</v>
      </c>
      <c r="I361" s="35">
        <f t="shared" si="61"/>
        <v>-703.6107335350259</v>
      </c>
      <c r="J361" s="41">
        <f t="shared" si="60"/>
        <v>0</v>
      </c>
      <c r="K361" s="41">
        <f t="shared" si="55"/>
        <v>0</v>
      </c>
      <c r="L361" s="42">
        <f t="shared" si="56"/>
        <v>371805.26522931113</v>
      </c>
      <c r="M361" s="45">
        <f t="shared" si="57"/>
        <v>0</v>
      </c>
      <c r="N361" s="44">
        <f t="shared" si="53"/>
        <v>371805.26522931113</v>
      </c>
      <c r="O361" s="41"/>
      <c r="P361" s="41"/>
      <c r="Q361" s="41"/>
    </row>
    <row r="362" spans="1:17" s="70" customFormat="1" ht="12.75">
      <c r="A362" s="35" t="s">
        <v>475</v>
      </c>
      <c r="B362" s="36" t="s">
        <v>60</v>
      </c>
      <c r="C362" s="70">
        <v>124</v>
      </c>
      <c r="D362" s="37">
        <v>147300.66</v>
      </c>
      <c r="E362" s="38">
        <v>18800</v>
      </c>
      <c r="F362" s="39">
        <f t="shared" si="58"/>
        <v>971.557544680851</v>
      </c>
      <c r="G362" s="40">
        <f t="shared" si="54"/>
        <v>5.938424851650267E-05</v>
      </c>
      <c r="H362" s="41">
        <f t="shared" si="59"/>
        <v>7.835141489361702</v>
      </c>
      <c r="I362" s="35">
        <f t="shared" si="61"/>
        <v>-429.642455319149</v>
      </c>
      <c r="J362" s="41">
        <f t="shared" si="60"/>
        <v>0</v>
      </c>
      <c r="K362" s="41">
        <f t="shared" si="55"/>
        <v>0</v>
      </c>
      <c r="L362" s="42">
        <f t="shared" si="56"/>
        <v>12382.096946872287</v>
      </c>
      <c r="M362" s="45">
        <f t="shared" si="57"/>
        <v>0</v>
      </c>
      <c r="N362" s="44">
        <f t="shared" si="53"/>
        <v>12382.096946872287</v>
      </c>
      <c r="O362" s="41"/>
      <c r="P362" s="41"/>
      <c r="Q362" s="41"/>
    </row>
    <row r="363" spans="1:17" s="70" customFormat="1" ht="12.75">
      <c r="A363" s="35" t="s">
        <v>485</v>
      </c>
      <c r="B363" s="36" t="s">
        <v>330</v>
      </c>
      <c r="C363" s="70">
        <v>3574</v>
      </c>
      <c r="D363" s="37">
        <v>4801358.199999999</v>
      </c>
      <c r="E363" s="38">
        <v>398500</v>
      </c>
      <c r="F363" s="39">
        <f t="shared" si="58"/>
        <v>43061.61657917189</v>
      </c>
      <c r="G363" s="40">
        <f t="shared" si="54"/>
        <v>0.0026320435206953273</v>
      </c>
      <c r="H363" s="41">
        <f t="shared" si="59"/>
        <v>12.04857766624843</v>
      </c>
      <c r="I363" s="35">
        <f t="shared" si="61"/>
        <v>2675.4165791718883</v>
      </c>
      <c r="J363" s="41">
        <f t="shared" si="60"/>
        <v>2675.4165791718883</v>
      </c>
      <c r="K363" s="41">
        <f t="shared" si="55"/>
        <v>0.0013645245386627622</v>
      </c>
      <c r="L363" s="42">
        <f t="shared" si="56"/>
        <v>548802.3988815804</v>
      </c>
      <c r="M363" s="45">
        <f t="shared" si="57"/>
        <v>76586.70289463832</v>
      </c>
      <c r="N363" s="44">
        <f t="shared" si="53"/>
        <v>625389.1017762187</v>
      </c>
      <c r="O363" s="41"/>
      <c r="P363" s="41"/>
      <c r="Q363" s="41"/>
    </row>
    <row r="364" spans="1:17" s="70" customFormat="1" ht="12.75">
      <c r="A364" s="35" t="s">
        <v>486</v>
      </c>
      <c r="B364" s="36" t="s">
        <v>359</v>
      </c>
      <c r="C364" s="70">
        <v>487</v>
      </c>
      <c r="D364" s="37">
        <v>603004.82</v>
      </c>
      <c r="E364" s="38">
        <v>57400</v>
      </c>
      <c r="F364" s="39">
        <f t="shared" si="58"/>
        <v>5116.086190592334</v>
      </c>
      <c r="G364" s="40">
        <f t="shared" si="54"/>
        <v>0.0003127091497949135</v>
      </c>
      <c r="H364" s="41">
        <f t="shared" si="59"/>
        <v>10.505310452961671</v>
      </c>
      <c r="I364" s="35">
        <f t="shared" si="61"/>
        <v>-387.0138094076664</v>
      </c>
      <c r="J364" s="41">
        <f t="shared" si="60"/>
        <v>0</v>
      </c>
      <c r="K364" s="41">
        <f t="shared" si="55"/>
        <v>0</v>
      </c>
      <c r="L364" s="42">
        <f t="shared" si="56"/>
        <v>65202.3913017711</v>
      </c>
      <c r="M364" s="45">
        <f t="shared" si="57"/>
        <v>0</v>
      </c>
      <c r="N364" s="44">
        <f t="shared" si="53"/>
        <v>65202.3913017711</v>
      </c>
      <c r="O364" s="41"/>
      <c r="P364" s="41"/>
      <c r="Q364" s="41"/>
    </row>
    <row r="365" spans="1:17" s="70" customFormat="1" ht="12.75">
      <c r="A365" s="35" t="s">
        <v>488</v>
      </c>
      <c r="B365" s="36" t="s">
        <v>420</v>
      </c>
      <c r="C365" s="70">
        <v>538</v>
      </c>
      <c r="D365" s="37">
        <v>719260.48</v>
      </c>
      <c r="E365" s="38">
        <v>66450</v>
      </c>
      <c r="F365" s="39">
        <f t="shared" si="58"/>
        <v>5823.357987057939</v>
      </c>
      <c r="G365" s="40">
        <f t="shared" si="54"/>
        <v>0.0003559395321433144</v>
      </c>
      <c r="H365" s="41">
        <f t="shared" si="59"/>
        <v>10.824085477802859</v>
      </c>
      <c r="I365" s="35">
        <f t="shared" si="61"/>
        <v>-256.04201294206234</v>
      </c>
      <c r="J365" s="41">
        <f t="shared" si="60"/>
        <v>0</v>
      </c>
      <c r="K365" s="41">
        <f t="shared" si="55"/>
        <v>0</v>
      </c>
      <c r="L365" s="42">
        <f t="shared" si="56"/>
        <v>74216.27627397048</v>
      </c>
      <c r="M365" s="45">
        <f t="shared" si="57"/>
        <v>0</v>
      </c>
      <c r="N365" s="44">
        <f t="shared" si="53"/>
        <v>74216.27627397048</v>
      </c>
      <c r="O365" s="41"/>
      <c r="P365" s="41"/>
      <c r="Q365" s="41"/>
    </row>
    <row r="366" spans="1:17" s="70" customFormat="1" ht="12.75">
      <c r="A366" s="35" t="s">
        <v>480</v>
      </c>
      <c r="B366" s="36" t="s">
        <v>191</v>
      </c>
      <c r="C366" s="70">
        <v>6994</v>
      </c>
      <c r="D366" s="37">
        <v>20828132.92</v>
      </c>
      <c r="E366" s="38">
        <v>1191200</v>
      </c>
      <c r="F366" s="39">
        <f t="shared" si="58"/>
        <v>122290.09540167899</v>
      </c>
      <c r="G366" s="40">
        <f t="shared" si="54"/>
        <v>0.007474704361259085</v>
      </c>
      <c r="H366" s="41">
        <f t="shared" si="59"/>
        <v>17.485000772330423</v>
      </c>
      <c r="I366" s="35">
        <f t="shared" si="61"/>
        <v>43257.89540167897</v>
      </c>
      <c r="J366" s="41">
        <f t="shared" si="60"/>
        <v>43257.89540167897</v>
      </c>
      <c r="K366" s="41">
        <f t="shared" si="55"/>
        <v>0.02206253045825419</v>
      </c>
      <c r="L366" s="42">
        <f t="shared" si="56"/>
        <v>1558536.419377254</v>
      </c>
      <c r="M366" s="45">
        <f t="shared" si="57"/>
        <v>1238304.1985936943</v>
      </c>
      <c r="N366" s="44">
        <f t="shared" si="53"/>
        <v>2796840.617970948</v>
      </c>
      <c r="O366" s="41"/>
      <c r="P366" s="41"/>
      <c r="Q366" s="41"/>
    </row>
    <row r="367" spans="1:17" s="70" customFormat="1" ht="12.75">
      <c r="A367" s="35" t="s">
        <v>480</v>
      </c>
      <c r="B367" s="36" t="s">
        <v>192</v>
      </c>
      <c r="C367" s="70">
        <v>3711</v>
      </c>
      <c r="D367" s="37">
        <v>17298403.43435</v>
      </c>
      <c r="E367" s="38">
        <v>1346400</v>
      </c>
      <c r="F367" s="39">
        <f t="shared" si="58"/>
        <v>47678.531747528854</v>
      </c>
      <c r="G367" s="40">
        <f t="shared" si="54"/>
        <v>0.0029142419753708905</v>
      </c>
      <c r="H367" s="41">
        <f t="shared" si="59"/>
        <v>12.847893222185085</v>
      </c>
      <c r="I367" s="35">
        <f t="shared" si="61"/>
        <v>5744.231747528849</v>
      </c>
      <c r="J367" s="41">
        <f t="shared" si="60"/>
        <v>5744.231747528849</v>
      </c>
      <c r="K367" s="41">
        <f t="shared" si="55"/>
        <v>0.0029296914866599605</v>
      </c>
      <c r="L367" s="42">
        <f t="shared" si="56"/>
        <v>607643.0630533152</v>
      </c>
      <c r="M367" s="45">
        <f t="shared" si="57"/>
        <v>164434.86731405076</v>
      </c>
      <c r="N367" s="44">
        <f t="shared" si="53"/>
        <v>772077.930367366</v>
      </c>
      <c r="O367" s="41"/>
      <c r="P367" s="41"/>
      <c r="Q367" s="41"/>
    </row>
    <row r="368" spans="1:17" s="70" customFormat="1" ht="12.75">
      <c r="A368" s="35" t="s">
        <v>479</v>
      </c>
      <c r="B368" s="36" t="s">
        <v>172</v>
      </c>
      <c r="C368" s="70">
        <v>1185</v>
      </c>
      <c r="D368" s="37">
        <v>3427889.83</v>
      </c>
      <c r="E368" s="38">
        <v>548900</v>
      </c>
      <c r="F368" s="39">
        <f t="shared" si="58"/>
        <v>7400.345142193478</v>
      </c>
      <c r="G368" s="40">
        <f t="shared" si="54"/>
        <v>0.00045232929067137365</v>
      </c>
      <c r="H368" s="41">
        <f t="shared" si="59"/>
        <v>6.245016997631627</v>
      </c>
      <c r="I368" s="35">
        <f t="shared" si="61"/>
        <v>-5990.154857806523</v>
      </c>
      <c r="J368" s="41">
        <f t="shared" si="60"/>
        <v>0</v>
      </c>
      <c r="K368" s="41">
        <f t="shared" si="55"/>
        <v>0</v>
      </c>
      <c r="L368" s="42">
        <f t="shared" si="56"/>
        <v>94314.32187689442</v>
      </c>
      <c r="M368" s="45">
        <f t="shared" si="57"/>
        <v>0</v>
      </c>
      <c r="N368" s="44">
        <f t="shared" si="53"/>
        <v>94314.32187689442</v>
      </c>
      <c r="O368" s="41"/>
      <c r="P368" s="41"/>
      <c r="Q368" s="41"/>
    </row>
    <row r="369" spans="1:17" s="70" customFormat="1" ht="12.75">
      <c r="A369" s="35" t="s">
        <v>488</v>
      </c>
      <c r="B369" s="36" t="s">
        <v>421</v>
      </c>
      <c r="C369" s="70">
        <v>301</v>
      </c>
      <c r="D369" s="37">
        <v>810072</v>
      </c>
      <c r="E369" s="38">
        <v>121550</v>
      </c>
      <c r="F369" s="39">
        <f t="shared" si="58"/>
        <v>2006.019514603044</v>
      </c>
      <c r="G369" s="40">
        <f t="shared" si="54"/>
        <v>0.00012261338717026087</v>
      </c>
      <c r="H369" s="41">
        <f t="shared" si="59"/>
        <v>6.6645166598107775</v>
      </c>
      <c r="I369" s="35">
        <f t="shared" si="61"/>
        <v>-1395.2804853969562</v>
      </c>
      <c r="J369" s="41">
        <f t="shared" si="60"/>
        <v>0</v>
      </c>
      <c r="K369" s="41">
        <f t="shared" si="55"/>
        <v>0</v>
      </c>
      <c r="L369" s="42">
        <f t="shared" si="56"/>
        <v>25565.884638662246</v>
      </c>
      <c r="M369" s="45">
        <f t="shared" si="57"/>
        <v>0</v>
      </c>
      <c r="N369" s="44">
        <f t="shared" si="53"/>
        <v>25565.884638662246</v>
      </c>
      <c r="O369" s="41"/>
      <c r="P369" s="41"/>
      <c r="Q369" s="41"/>
    </row>
    <row r="370" spans="1:17" s="70" customFormat="1" ht="12.75">
      <c r="A370" s="35" t="s">
        <v>482</v>
      </c>
      <c r="B370" s="36" t="s">
        <v>240</v>
      </c>
      <c r="C370" s="70">
        <v>362</v>
      </c>
      <c r="D370" s="37">
        <v>1630420.42</v>
      </c>
      <c r="E370" s="38">
        <v>192050</v>
      </c>
      <c r="F370" s="39">
        <f t="shared" si="58"/>
        <v>3073.2215154386877</v>
      </c>
      <c r="G370" s="40">
        <f t="shared" si="54"/>
        <v>0.0001878436858611644</v>
      </c>
      <c r="H370" s="41">
        <f t="shared" si="59"/>
        <v>8.48956219734444</v>
      </c>
      <c r="I370" s="35">
        <f t="shared" si="61"/>
        <v>-1017.3784845613128</v>
      </c>
      <c r="J370" s="41">
        <f t="shared" si="60"/>
        <v>0</v>
      </c>
      <c r="K370" s="41">
        <f t="shared" si="55"/>
        <v>0</v>
      </c>
      <c r="L370" s="42">
        <f t="shared" si="56"/>
        <v>39166.930411595626</v>
      </c>
      <c r="M370" s="45">
        <f t="shared" si="57"/>
        <v>0</v>
      </c>
      <c r="N370" s="44">
        <f t="shared" si="53"/>
        <v>39166.930411595626</v>
      </c>
      <c r="O370" s="41"/>
      <c r="P370" s="41"/>
      <c r="Q370" s="41"/>
    </row>
    <row r="371" spans="1:17" s="70" customFormat="1" ht="12.75">
      <c r="A371" s="35" t="s">
        <v>482</v>
      </c>
      <c r="B371" s="36" t="s">
        <v>241</v>
      </c>
      <c r="C371" s="70">
        <v>5928</v>
      </c>
      <c r="D371" s="37">
        <v>12272781.33</v>
      </c>
      <c r="E371" s="38">
        <v>671450</v>
      </c>
      <c r="F371" s="39">
        <f t="shared" si="58"/>
        <v>108352.14494636981</v>
      </c>
      <c r="G371" s="40">
        <f t="shared" si="54"/>
        <v>0.006622778792691067</v>
      </c>
      <c r="H371" s="41">
        <f t="shared" si="59"/>
        <v>18.278027150197335</v>
      </c>
      <c r="I371" s="35">
        <f t="shared" si="61"/>
        <v>41365.7449463698</v>
      </c>
      <c r="J371" s="41">
        <f t="shared" si="60"/>
        <v>41365.7449463698</v>
      </c>
      <c r="K371" s="41">
        <f t="shared" si="55"/>
        <v>0.02109748981852307</v>
      </c>
      <c r="L371" s="42">
        <f t="shared" si="56"/>
        <v>1380903.0360298657</v>
      </c>
      <c r="M371" s="45">
        <f t="shared" si="57"/>
        <v>1184139.3384814898</v>
      </c>
      <c r="N371" s="44">
        <f t="shared" si="53"/>
        <v>2565042.3745113555</v>
      </c>
      <c r="O371" s="41"/>
      <c r="P371" s="41"/>
      <c r="Q371" s="41"/>
    </row>
    <row r="372" spans="1:17" s="70" customFormat="1" ht="12.75">
      <c r="A372" s="35" t="s">
        <v>474</v>
      </c>
      <c r="B372" s="36" t="s">
        <v>11</v>
      </c>
      <c r="C372" s="70">
        <v>5118</v>
      </c>
      <c r="D372" s="37">
        <v>5624569.4</v>
      </c>
      <c r="E372" s="38">
        <v>524400</v>
      </c>
      <c r="F372" s="39">
        <f t="shared" si="58"/>
        <v>54894.25283981694</v>
      </c>
      <c r="G372" s="40">
        <f t="shared" si="54"/>
        <v>0.003355286540272051</v>
      </c>
      <c r="H372" s="41">
        <f t="shared" si="59"/>
        <v>10.7257234935164</v>
      </c>
      <c r="I372" s="35">
        <f t="shared" si="61"/>
        <v>-2939.1471601830704</v>
      </c>
      <c r="J372" s="41">
        <f t="shared" si="60"/>
        <v>0</v>
      </c>
      <c r="K372" s="41">
        <f t="shared" si="55"/>
        <v>0</v>
      </c>
      <c r="L372" s="42">
        <f t="shared" si="56"/>
        <v>699604.4281782719</v>
      </c>
      <c r="M372" s="45">
        <f t="shared" si="57"/>
        <v>0</v>
      </c>
      <c r="N372" s="44">
        <f t="shared" si="53"/>
        <v>699604.4281782719</v>
      </c>
      <c r="O372" s="41"/>
      <c r="P372" s="41"/>
      <c r="Q372" s="41"/>
    </row>
    <row r="373" spans="1:17" s="70" customFormat="1" ht="12.75">
      <c r="A373" s="35" t="s">
        <v>489</v>
      </c>
      <c r="B373" s="36" t="s">
        <v>452</v>
      </c>
      <c r="C373" s="70">
        <v>20932</v>
      </c>
      <c r="D373" s="37">
        <v>47641809.449999996</v>
      </c>
      <c r="E373" s="38">
        <v>3772200</v>
      </c>
      <c r="F373" s="39">
        <f t="shared" si="58"/>
        <v>264365.1862062987</v>
      </c>
      <c r="G373" s="40">
        <f t="shared" si="54"/>
        <v>0.0161587216349016</v>
      </c>
      <c r="H373" s="41">
        <f t="shared" si="59"/>
        <v>12.629714609511689</v>
      </c>
      <c r="I373" s="35">
        <f t="shared" si="61"/>
        <v>27833.58620629866</v>
      </c>
      <c r="J373" s="41">
        <f t="shared" si="60"/>
        <v>27833.58620629866</v>
      </c>
      <c r="K373" s="41">
        <f t="shared" si="55"/>
        <v>0.014195774846112221</v>
      </c>
      <c r="L373" s="42">
        <f t="shared" si="56"/>
        <v>3369224.3788396697</v>
      </c>
      <c r="M373" s="45">
        <f t="shared" si="57"/>
        <v>796766.6096821118</v>
      </c>
      <c r="N373" s="44">
        <f t="shared" si="53"/>
        <v>4165990.9885217818</v>
      </c>
      <c r="O373" s="41"/>
      <c r="P373" s="41"/>
      <c r="Q373" s="41"/>
    </row>
    <row r="374" spans="1:17" s="70" customFormat="1" ht="12.75">
      <c r="A374" s="35" t="s">
        <v>475</v>
      </c>
      <c r="B374" s="36" t="s">
        <v>495</v>
      </c>
      <c r="C374" s="70">
        <v>745</v>
      </c>
      <c r="D374" s="37">
        <v>971987</v>
      </c>
      <c r="E374" s="38">
        <v>93150</v>
      </c>
      <c r="F374" s="39">
        <f t="shared" si="58"/>
        <v>7773.809071390231</v>
      </c>
      <c r="G374" s="40">
        <f t="shared" si="54"/>
        <v>0.00047515642520889074</v>
      </c>
      <c r="H374" s="41">
        <f t="shared" si="59"/>
        <v>10.434643048845947</v>
      </c>
      <c r="I374" s="35">
        <f t="shared" si="61"/>
        <v>-644.6909286097699</v>
      </c>
      <c r="J374" s="41">
        <f t="shared" si="60"/>
        <v>0</v>
      </c>
      <c r="K374" s="41">
        <f t="shared" si="55"/>
        <v>0</v>
      </c>
      <c r="L374" s="42">
        <f t="shared" si="56"/>
        <v>99073.96437341077</v>
      </c>
      <c r="M374" s="45">
        <f t="shared" si="57"/>
        <v>0</v>
      </c>
      <c r="N374" s="44">
        <f t="shared" si="53"/>
        <v>99073.96437341077</v>
      </c>
      <c r="O374" s="41"/>
      <c r="P374" s="41"/>
      <c r="Q374" s="41"/>
    </row>
    <row r="375" spans="1:17" s="70" customFormat="1" ht="12.75">
      <c r="A375" s="35" t="s">
        <v>486</v>
      </c>
      <c r="B375" s="36" t="s">
        <v>496</v>
      </c>
      <c r="C375" s="70">
        <v>2089</v>
      </c>
      <c r="D375" s="37">
        <v>2748995.09</v>
      </c>
      <c r="E375" s="38">
        <v>266350</v>
      </c>
      <c r="F375" s="39">
        <f t="shared" si="58"/>
        <v>21560.543431612536</v>
      </c>
      <c r="G375" s="40">
        <f t="shared" si="54"/>
        <v>0.0013178392533756867</v>
      </c>
      <c r="H375" s="41">
        <f t="shared" si="59"/>
        <v>10.320987760465552</v>
      </c>
      <c r="I375" s="35">
        <f t="shared" si="61"/>
        <v>-2045.1565683874624</v>
      </c>
      <c r="J375" s="41">
        <f t="shared" si="60"/>
        <v>0</v>
      </c>
      <c r="K375" s="41">
        <f t="shared" si="55"/>
        <v>0</v>
      </c>
      <c r="L375" s="42">
        <f t="shared" si="56"/>
        <v>274780.1614624615</v>
      </c>
      <c r="M375" s="45">
        <f t="shared" si="57"/>
        <v>0</v>
      </c>
      <c r="N375" s="44">
        <f t="shared" si="53"/>
        <v>274780.1614624615</v>
      </c>
      <c r="O375" s="41"/>
      <c r="P375" s="41"/>
      <c r="Q375" s="41"/>
    </row>
    <row r="376" spans="1:17" s="70" customFormat="1" ht="12.75">
      <c r="A376" s="35" t="s">
        <v>475</v>
      </c>
      <c r="B376" s="36" t="s">
        <v>497</v>
      </c>
      <c r="C376" s="70">
        <v>437</v>
      </c>
      <c r="D376" s="37">
        <v>358102.14</v>
      </c>
      <c r="E376" s="38">
        <v>33650</v>
      </c>
      <c r="F376" s="39">
        <f t="shared" si="58"/>
        <v>4650.53893551263</v>
      </c>
      <c r="G376" s="40">
        <f t="shared" si="54"/>
        <v>0.0002842536310835536</v>
      </c>
      <c r="H376" s="41">
        <f t="shared" si="59"/>
        <v>10.641965527488857</v>
      </c>
      <c r="I376" s="35">
        <f t="shared" si="61"/>
        <v>-287.56106448736983</v>
      </c>
      <c r="J376" s="41">
        <f t="shared" si="60"/>
        <v>0</v>
      </c>
      <c r="K376" s="41">
        <f t="shared" si="55"/>
        <v>0</v>
      </c>
      <c r="L376" s="42">
        <f t="shared" si="56"/>
        <v>59269.18510383997</v>
      </c>
      <c r="M376" s="45">
        <f t="shared" si="57"/>
        <v>0</v>
      </c>
      <c r="N376" s="44">
        <f t="shared" si="53"/>
        <v>59269.18510383997</v>
      </c>
      <c r="O376" s="41"/>
      <c r="P376" s="41"/>
      <c r="Q376" s="41"/>
    </row>
    <row r="377" spans="1:17" s="70" customFormat="1" ht="12.75">
      <c r="A377" s="35" t="s">
        <v>480</v>
      </c>
      <c r="B377" s="36" t="s">
        <v>498</v>
      </c>
      <c r="C377" s="70">
        <v>2642</v>
      </c>
      <c r="D377" s="37">
        <v>8846494.05</v>
      </c>
      <c r="E377" s="38">
        <v>1268150</v>
      </c>
      <c r="F377" s="39">
        <f t="shared" si="58"/>
        <v>18430.34126885621</v>
      </c>
      <c r="G377" s="40">
        <f t="shared" si="54"/>
        <v>0.0011265127548499843</v>
      </c>
      <c r="H377" s="41">
        <f t="shared" si="59"/>
        <v>6.975905097977369</v>
      </c>
      <c r="I377" s="35">
        <f t="shared" si="61"/>
        <v>-11424.258731143793</v>
      </c>
      <c r="J377" s="41">
        <f t="shared" si="60"/>
        <v>0</v>
      </c>
      <c r="K377" s="41">
        <f t="shared" si="55"/>
        <v>0</v>
      </c>
      <c r="L377" s="42">
        <f t="shared" si="56"/>
        <v>234887.0363925615</v>
      </c>
      <c r="M377" s="45">
        <f t="shared" si="57"/>
        <v>0</v>
      </c>
      <c r="N377" s="44">
        <f t="shared" si="53"/>
        <v>234887.0363925615</v>
      </c>
      <c r="O377" s="41"/>
      <c r="P377" s="41"/>
      <c r="Q377" s="41"/>
    </row>
    <row r="378" spans="1:17" s="70" customFormat="1" ht="12.75">
      <c r="A378" s="35" t="s">
        <v>475</v>
      </c>
      <c r="B378" s="36" t="s">
        <v>499</v>
      </c>
      <c r="C378" s="70">
        <v>266</v>
      </c>
      <c r="D378" s="37">
        <v>203526</v>
      </c>
      <c r="E378" s="38">
        <v>24000</v>
      </c>
      <c r="F378" s="39">
        <f t="shared" si="58"/>
        <v>2255.7465</v>
      </c>
      <c r="G378" s="40">
        <f t="shared" si="54"/>
        <v>0.00013787738202396908</v>
      </c>
      <c r="H378" s="41">
        <f t="shared" si="59"/>
        <v>8.48025</v>
      </c>
      <c r="I378" s="35">
        <f t="shared" si="61"/>
        <v>-750.0535000000002</v>
      </c>
      <c r="J378" s="41">
        <f t="shared" si="60"/>
        <v>0</v>
      </c>
      <c r="K378" s="41">
        <f t="shared" si="55"/>
        <v>0</v>
      </c>
      <c r="L378" s="42">
        <f t="shared" si="56"/>
        <v>28748.55123454671</v>
      </c>
      <c r="M378" s="45">
        <f t="shared" si="57"/>
        <v>0</v>
      </c>
      <c r="N378" s="44">
        <f t="shared" si="53"/>
        <v>28748.55123454671</v>
      </c>
      <c r="O378" s="41"/>
      <c r="P378" s="41"/>
      <c r="Q378" s="41"/>
    </row>
    <row r="379" spans="1:17" s="70" customFormat="1" ht="12.75">
      <c r="A379" s="35" t="s">
        <v>477</v>
      </c>
      <c r="B379" s="36" t="s">
        <v>111</v>
      </c>
      <c r="C379" s="70">
        <v>134</v>
      </c>
      <c r="D379" s="37">
        <v>734892.32</v>
      </c>
      <c r="E379" s="38">
        <v>182250</v>
      </c>
      <c r="F379" s="39">
        <f t="shared" si="58"/>
        <v>540.3323505075446</v>
      </c>
      <c r="G379" s="40">
        <f t="shared" si="54"/>
        <v>3.302658783282513E-05</v>
      </c>
      <c r="H379" s="41">
        <f t="shared" si="59"/>
        <v>4.0323309739369</v>
      </c>
      <c r="I379" s="35">
        <f t="shared" si="61"/>
        <v>-973.8676494924555</v>
      </c>
      <c r="J379" s="41">
        <f t="shared" si="60"/>
        <v>0</v>
      </c>
      <c r="K379" s="41">
        <f t="shared" si="55"/>
        <v>0</v>
      </c>
      <c r="L379" s="42">
        <f t="shared" si="56"/>
        <v>6886.311144558662</v>
      </c>
      <c r="M379" s="45">
        <f t="shared" si="57"/>
        <v>0</v>
      </c>
      <c r="N379" s="44">
        <f t="shared" si="53"/>
        <v>6886.311144558662</v>
      </c>
      <c r="O379" s="41"/>
      <c r="P379" s="41"/>
      <c r="Q379" s="41"/>
    </row>
    <row r="380" spans="1:17" s="70" customFormat="1" ht="12.75">
      <c r="A380" s="35" t="s">
        <v>489</v>
      </c>
      <c r="B380" s="36" t="s">
        <v>453</v>
      </c>
      <c r="C380" s="70">
        <v>22470</v>
      </c>
      <c r="D380" s="37">
        <v>33424307.79</v>
      </c>
      <c r="E380" s="38">
        <v>2467350</v>
      </c>
      <c r="F380" s="39">
        <f t="shared" si="58"/>
        <v>304393.05167134776</v>
      </c>
      <c r="G380" s="40">
        <f t="shared" si="54"/>
        <v>0.018605334008379118</v>
      </c>
      <c r="H380" s="41">
        <f t="shared" si="59"/>
        <v>13.546642263967414</v>
      </c>
      <c r="I380" s="35">
        <f t="shared" si="61"/>
        <v>50482.05167134777</v>
      </c>
      <c r="J380" s="41">
        <f t="shared" si="60"/>
        <v>50482.05167134777</v>
      </c>
      <c r="K380" s="41">
        <f t="shared" si="55"/>
        <v>0.02574701779298869</v>
      </c>
      <c r="L380" s="42">
        <f t="shared" si="56"/>
        <v>3879362.881163182</v>
      </c>
      <c r="M380" s="45">
        <f t="shared" si="57"/>
        <v>1445103.511342521</v>
      </c>
      <c r="N380" s="44">
        <f t="shared" si="53"/>
        <v>5324466.3925057035</v>
      </c>
      <c r="O380" s="41"/>
      <c r="P380" s="41"/>
      <c r="Q380" s="41"/>
    </row>
    <row r="381" spans="1:17" s="70" customFormat="1" ht="12.75">
      <c r="A381" s="35" t="s">
        <v>484</v>
      </c>
      <c r="B381" s="36" t="s">
        <v>319</v>
      </c>
      <c r="C381" s="70">
        <v>1362</v>
      </c>
      <c r="D381" s="37">
        <v>1206775</v>
      </c>
      <c r="E381" s="38">
        <v>130700</v>
      </c>
      <c r="F381" s="39">
        <f t="shared" si="58"/>
        <v>12575.574215761286</v>
      </c>
      <c r="G381" s="40">
        <f t="shared" si="54"/>
        <v>0.0007686534148749843</v>
      </c>
      <c r="H381" s="41">
        <f t="shared" si="59"/>
        <v>9.233167559296097</v>
      </c>
      <c r="I381" s="35">
        <f t="shared" si="61"/>
        <v>-2815.0257842387164</v>
      </c>
      <c r="J381" s="41">
        <f t="shared" si="60"/>
        <v>0</v>
      </c>
      <c r="K381" s="41">
        <f t="shared" si="55"/>
        <v>0</v>
      </c>
      <c r="L381" s="42">
        <f t="shared" si="56"/>
        <v>160270.46463140156</v>
      </c>
      <c r="M381" s="45">
        <f t="shared" si="57"/>
        <v>0</v>
      </c>
      <c r="N381" s="44">
        <f t="shared" si="53"/>
        <v>160270.46463140156</v>
      </c>
      <c r="O381" s="41"/>
      <c r="P381" s="41"/>
      <c r="Q381" s="41"/>
    </row>
    <row r="382" spans="1:17" s="70" customFormat="1" ht="12.75">
      <c r="A382" s="35" t="s">
        <v>476</v>
      </c>
      <c r="B382" s="36" t="s">
        <v>91</v>
      </c>
      <c r="C382" s="70">
        <v>22880</v>
      </c>
      <c r="D382" s="37">
        <v>73223117</v>
      </c>
      <c r="E382" s="38">
        <v>6548950</v>
      </c>
      <c r="F382" s="39">
        <f t="shared" si="58"/>
        <v>255818.8590476336</v>
      </c>
      <c r="G382" s="40">
        <f t="shared" si="54"/>
        <v>0.015636346795992576</v>
      </c>
      <c r="H382" s="41">
        <f t="shared" si="59"/>
        <v>11.180894189144825</v>
      </c>
      <c r="I382" s="35">
        <f t="shared" si="61"/>
        <v>-2725.1409523664297</v>
      </c>
      <c r="J382" s="41">
        <f t="shared" si="60"/>
        <v>0</v>
      </c>
      <c r="K382" s="41">
        <f t="shared" si="55"/>
        <v>0</v>
      </c>
      <c r="L382" s="42">
        <f t="shared" si="56"/>
        <v>3260304.992646193</v>
      </c>
      <c r="M382" s="45">
        <f t="shared" si="57"/>
        <v>0</v>
      </c>
      <c r="N382" s="44">
        <f t="shared" si="53"/>
        <v>3260304.992646193</v>
      </c>
      <c r="O382" s="41"/>
      <c r="P382" s="41"/>
      <c r="Q382" s="41"/>
    </row>
    <row r="383" spans="1:17" s="70" customFormat="1" ht="12.75">
      <c r="A383" s="35" t="s">
        <v>487</v>
      </c>
      <c r="B383" s="36" t="s">
        <v>382</v>
      </c>
      <c r="C383" s="70">
        <v>1432</v>
      </c>
      <c r="D383" s="37">
        <v>3098100.31</v>
      </c>
      <c r="E383" s="38">
        <v>223500</v>
      </c>
      <c r="F383" s="39">
        <f t="shared" si="58"/>
        <v>19850.020778165548</v>
      </c>
      <c r="G383" s="40">
        <f t="shared" si="54"/>
        <v>0.00121328744077176</v>
      </c>
      <c r="H383" s="41">
        <f t="shared" si="59"/>
        <v>13.861746353467561</v>
      </c>
      <c r="I383" s="35">
        <f t="shared" si="61"/>
        <v>3668.4207781655464</v>
      </c>
      <c r="J383" s="41">
        <f t="shared" si="60"/>
        <v>3668.4207781655464</v>
      </c>
      <c r="K383" s="41">
        <f t="shared" si="55"/>
        <v>0.0018709797229022977</v>
      </c>
      <c r="L383" s="42">
        <f t="shared" si="56"/>
        <v>252980.26145575708</v>
      </c>
      <c r="M383" s="45">
        <f t="shared" si="57"/>
        <v>105012.52568183033</v>
      </c>
      <c r="N383" s="44">
        <f t="shared" si="53"/>
        <v>357992.78713758744</v>
      </c>
      <c r="O383" s="41"/>
      <c r="P383" s="41"/>
      <c r="Q383" s="41"/>
    </row>
    <row r="384" spans="1:17" s="70" customFormat="1" ht="12.75">
      <c r="A384" s="35" t="s">
        <v>487</v>
      </c>
      <c r="B384" s="36" t="s">
        <v>383</v>
      </c>
      <c r="C384" s="70">
        <v>2676</v>
      </c>
      <c r="D384" s="37">
        <v>5376502.9</v>
      </c>
      <c r="E384" s="38">
        <v>441750</v>
      </c>
      <c r="F384" s="39">
        <f t="shared" si="58"/>
        <v>32569.375801697795</v>
      </c>
      <c r="G384" s="40">
        <f t="shared" si="54"/>
        <v>0.0019907291309962803</v>
      </c>
      <c r="H384" s="41">
        <f t="shared" si="59"/>
        <v>12.170917713638937</v>
      </c>
      <c r="I384" s="35">
        <f t="shared" si="61"/>
        <v>2330.5758016977948</v>
      </c>
      <c r="J384" s="41">
        <f t="shared" si="60"/>
        <v>2330.5758016977948</v>
      </c>
      <c r="K384" s="41">
        <f t="shared" si="55"/>
        <v>0.0011886477400893634</v>
      </c>
      <c r="L384" s="42">
        <f aca="true" t="shared" si="62" ref="L384:L447">$B$500*G384</f>
        <v>415083.1527001438</v>
      </c>
      <c r="M384" s="45">
        <f aca="true" t="shared" si="63" ref="M384:M447">$G$500*K384</f>
        <v>66715.2614241892</v>
      </c>
      <c r="N384" s="44">
        <f aca="true" t="shared" si="64" ref="N384:N447">L384+M384</f>
        <v>481798.414124333</v>
      </c>
      <c r="O384" s="41"/>
      <c r="P384" s="41"/>
      <c r="Q384" s="41"/>
    </row>
    <row r="385" spans="1:17" s="70" customFormat="1" ht="12.75">
      <c r="A385" s="35" t="s">
        <v>476</v>
      </c>
      <c r="B385" s="36" t="s">
        <v>92</v>
      </c>
      <c r="C385" s="70">
        <v>1954</v>
      </c>
      <c r="D385" s="37">
        <v>5817271.77</v>
      </c>
      <c r="E385" s="38">
        <v>766750</v>
      </c>
      <c r="F385" s="39">
        <f t="shared" si="58"/>
        <v>14824.84387164004</v>
      </c>
      <c r="G385" s="40">
        <f t="shared" si="54"/>
        <v>0.0009061349145109215</v>
      </c>
      <c r="H385" s="41">
        <f t="shared" si="59"/>
        <v>7.586921121617215</v>
      </c>
      <c r="I385" s="35">
        <f t="shared" si="61"/>
        <v>-7255.356128359963</v>
      </c>
      <c r="J385" s="41">
        <f t="shared" si="60"/>
        <v>0</v>
      </c>
      <c r="K385" s="41">
        <f t="shared" si="55"/>
        <v>0</v>
      </c>
      <c r="L385" s="42">
        <f t="shared" si="62"/>
        <v>188936.4711806045</v>
      </c>
      <c r="M385" s="45">
        <f t="shared" si="63"/>
        <v>0</v>
      </c>
      <c r="N385" s="44">
        <f t="shared" si="64"/>
        <v>188936.4711806045</v>
      </c>
      <c r="O385" s="41"/>
      <c r="P385" s="41"/>
      <c r="Q385" s="41"/>
    </row>
    <row r="386" spans="1:17" s="70" customFormat="1" ht="12.75">
      <c r="A386" s="35" t="s">
        <v>484</v>
      </c>
      <c r="B386" s="36" t="s">
        <v>320</v>
      </c>
      <c r="C386" s="70">
        <v>695</v>
      </c>
      <c r="D386" s="37">
        <v>1092918.05</v>
      </c>
      <c r="E386" s="38">
        <v>115650</v>
      </c>
      <c r="F386" s="39">
        <f aca="true" t="shared" si="65" ref="F386:F449">(C386*D386)/E386</f>
        <v>6567.9035430177255</v>
      </c>
      <c r="G386" s="40">
        <f aca="true" t="shared" si="66" ref="G386:G449">F386/$F$493</f>
        <v>0.0004014481883922838</v>
      </c>
      <c r="H386" s="41">
        <f aca="true" t="shared" si="67" ref="H386:H449">D386/E386</f>
        <v>9.450220925205361</v>
      </c>
      <c r="I386" s="35">
        <f t="shared" si="61"/>
        <v>-1285.5964569822745</v>
      </c>
      <c r="J386" s="41">
        <f aca="true" t="shared" si="68" ref="J386:J449">IF(I386&gt;0,I386,0)</f>
        <v>0</v>
      </c>
      <c r="K386" s="41">
        <f aca="true" t="shared" si="69" ref="K386:K449">J386/$J$493</f>
        <v>0</v>
      </c>
      <c r="L386" s="42">
        <f t="shared" si="62"/>
        <v>83705.19981301353</v>
      </c>
      <c r="M386" s="45">
        <f t="shared" si="63"/>
        <v>0</v>
      </c>
      <c r="N386" s="44">
        <f t="shared" si="64"/>
        <v>83705.19981301353</v>
      </c>
      <c r="O386" s="41"/>
      <c r="P386" s="41"/>
      <c r="Q386" s="41"/>
    </row>
    <row r="387" spans="1:17" s="70" customFormat="1" ht="12.75">
      <c r="A387" s="35" t="s">
        <v>483</v>
      </c>
      <c r="B387" s="36" t="s">
        <v>297</v>
      </c>
      <c r="C387" s="70">
        <v>40</v>
      </c>
      <c r="D387" s="37">
        <v>172259.84</v>
      </c>
      <c r="E387" s="38">
        <v>14500</v>
      </c>
      <c r="F387" s="39">
        <f t="shared" si="65"/>
        <v>475.19955862068963</v>
      </c>
      <c r="G387" s="40">
        <f t="shared" si="66"/>
        <v>2.9045493844971634E-05</v>
      </c>
      <c r="H387" s="41">
        <f t="shared" si="67"/>
        <v>11.87998896551724</v>
      </c>
      <c r="I387" s="35">
        <f t="shared" si="61"/>
        <v>23.199558620689587</v>
      </c>
      <c r="J387" s="41">
        <f t="shared" si="68"/>
        <v>23.199558620689587</v>
      </c>
      <c r="K387" s="41">
        <f t="shared" si="69"/>
        <v>1.1832313244419918E-05</v>
      </c>
      <c r="L387" s="42">
        <f t="shared" si="62"/>
        <v>6056.220793267717</v>
      </c>
      <c r="M387" s="45">
        <f t="shared" si="63"/>
        <v>664.1125412773879</v>
      </c>
      <c r="N387" s="44">
        <f t="shared" si="64"/>
        <v>6720.333334545106</v>
      </c>
      <c r="O387" s="41"/>
      <c r="P387" s="41"/>
      <c r="Q387" s="41"/>
    </row>
    <row r="388" spans="1:17" s="70" customFormat="1" ht="12.75">
      <c r="A388" s="35" t="s">
        <v>478</v>
      </c>
      <c r="B388" s="36" t="s">
        <v>141</v>
      </c>
      <c r="C388" s="70">
        <v>1212</v>
      </c>
      <c r="D388" s="37">
        <v>2850248.01</v>
      </c>
      <c r="E388" s="38">
        <v>298500</v>
      </c>
      <c r="F388" s="39">
        <f t="shared" si="65"/>
        <v>11572.866291859296</v>
      </c>
      <c r="G388" s="40">
        <f t="shared" si="66"/>
        <v>0.0007073651701709383</v>
      </c>
      <c r="H388" s="41">
        <f t="shared" si="67"/>
        <v>9.548569547738692</v>
      </c>
      <c r="I388" s="35">
        <f t="shared" si="61"/>
        <v>-2122.733708140706</v>
      </c>
      <c r="J388" s="41">
        <f t="shared" si="68"/>
        <v>0</v>
      </c>
      <c r="K388" s="41">
        <f t="shared" si="69"/>
        <v>0</v>
      </c>
      <c r="L388" s="42">
        <f t="shared" si="62"/>
        <v>147491.36905324936</v>
      </c>
      <c r="M388" s="45">
        <f t="shared" si="63"/>
        <v>0</v>
      </c>
      <c r="N388" s="44">
        <f t="shared" si="64"/>
        <v>147491.36905324936</v>
      </c>
      <c r="O388" s="41"/>
      <c r="P388" s="41"/>
      <c r="Q388" s="41"/>
    </row>
    <row r="389" spans="1:17" s="70" customFormat="1" ht="12.75">
      <c r="A389" s="35" t="s">
        <v>489</v>
      </c>
      <c r="B389" s="36" t="s">
        <v>454</v>
      </c>
      <c r="C389" s="70">
        <v>3007</v>
      </c>
      <c r="D389" s="37">
        <v>6092047.67</v>
      </c>
      <c r="E389" s="38">
        <v>963650</v>
      </c>
      <c r="F389" s="39">
        <f t="shared" si="65"/>
        <v>19009.793331282104</v>
      </c>
      <c r="G389" s="40">
        <f t="shared" si="66"/>
        <v>0.001161930446233157</v>
      </c>
      <c r="H389" s="41">
        <f t="shared" si="67"/>
        <v>6.321846801224511</v>
      </c>
      <c r="I389" s="35">
        <f t="shared" si="61"/>
        <v>-14969.306668717898</v>
      </c>
      <c r="J389" s="41">
        <f t="shared" si="68"/>
        <v>0</v>
      </c>
      <c r="K389" s="41">
        <f t="shared" si="69"/>
        <v>0</v>
      </c>
      <c r="L389" s="42">
        <f t="shared" si="62"/>
        <v>242271.91200008863</v>
      </c>
      <c r="M389" s="45">
        <f t="shared" si="63"/>
        <v>0</v>
      </c>
      <c r="N389" s="44">
        <f t="shared" si="64"/>
        <v>242271.91200008863</v>
      </c>
      <c r="O389" s="41"/>
      <c r="P389" s="41"/>
      <c r="Q389" s="41"/>
    </row>
    <row r="390" spans="1:17" s="70" customFormat="1" ht="12.75">
      <c r="A390" s="35" t="s">
        <v>475</v>
      </c>
      <c r="B390" s="36" t="s">
        <v>61</v>
      </c>
      <c r="C390" s="70">
        <v>829</v>
      </c>
      <c r="D390" s="37">
        <v>891963.6</v>
      </c>
      <c r="E390" s="38">
        <v>59500</v>
      </c>
      <c r="F390" s="39">
        <f t="shared" si="65"/>
        <v>12427.526460504201</v>
      </c>
      <c r="G390" s="40">
        <f t="shared" si="66"/>
        <v>0.0007596043320505747</v>
      </c>
      <c r="H390" s="41">
        <f t="shared" si="67"/>
        <v>14.990984873949579</v>
      </c>
      <c r="I390" s="35">
        <f t="shared" si="61"/>
        <v>3059.8264605042</v>
      </c>
      <c r="J390" s="41">
        <f t="shared" si="68"/>
        <v>3059.8264605042</v>
      </c>
      <c r="K390" s="41">
        <f t="shared" si="69"/>
        <v>0.0015605824984085068</v>
      </c>
      <c r="L390" s="42">
        <f t="shared" si="62"/>
        <v>158383.6575468431</v>
      </c>
      <c r="M390" s="45">
        <f t="shared" si="63"/>
        <v>87590.85290273672</v>
      </c>
      <c r="N390" s="44">
        <f t="shared" si="64"/>
        <v>245974.51044957983</v>
      </c>
      <c r="O390" s="41"/>
      <c r="P390" s="41"/>
      <c r="Q390" s="41"/>
    </row>
    <row r="391" spans="1:17" s="70" customFormat="1" ht="12.75">
      <c r="A391" s="35" t="s">
        <v>484</v>
      </c>
      <c r="B391" s="36" t="s">
        <v>321</v>
      </c>
      <c r="C391" s="70">
        <v>262</v>
      </c>
      <c r="D391" s="37">
        <v>682243.88</v>
      </c>
      <c r="E391" s="38">
        <v>42550</v>
      </c>
      <c r="F391" s="39">
        <f t="shared" si="65"/>
        <v>4200.890635957697</v>
      </c>
      <c r="G391" s="40">
        <f t="shared" si="66"/>
        <v>0.00025676989992220035</v>
      </c>
      <c r="H391" s="41">
        <f t="shared" si="67"/>
        <v>16.033933725029378</v>
      </c>
      <c r="I391" s="35">
        <f t="shared" si="61"/>
        <v>1240.2906359576968</v>
      </c>
      <c r="J391" s="41">
        <f t="shared" si="68"/>
        <v>1240.2906359576968</v>
      </c>
      <c r="K391" s="41">
        <f t="shared" si="69"/>
        <v>0.0006325770053954605</v>
      </c>
      <c r="L391" s="42">
        <f t="shared" si="62"/>
        <v>53538.604483507945</v>
      </c>
      <c r="M391" s="45">
        <f t="shared" si="63"/>
        <v>35504.66539625615</v>
      </c>
      <c r="N391" s="44">
        <f t="shared" si="64"/>
        <v>89043.26987976409</v>
      </c>
      <c r="O391" s="41"/>
      <c r="P391" s="41"/>
      <c r="Q391" s="41"/>
    </row>
    <row r="392" spans="1:17" s="70" customFormat="1" ht="12.75">
      <c r="A392" s="35" t="s">
        <v>479</v>
      </c>
      <c r="B392" s="36" t="s">
        <v>173</v>
      </c>
      <c r="C392" s="70">
        <v>4801</v>
      </c>
      <c r="D392" s="37">
        <v>4956100.76</v>
      </c>
      <c r="E392" s="38">
        <v>705100</v>
      </c>
      <c r="F392" s="39">
        <f t="shared" si="65"/>
        <v>33745.90802547156</v>
      </c>
      <c r="G392" s="40">
        <f t="shared" si="66"/>
        <v>0.0020626419912759104</v>
      </c>
      <c r="H392" s="41">
        <f t="shared" si="67"/>
        <v>7.02893314423486</v>
      </c>
      <c r="I392" s="35">
        <f t="shared" si="61"/>
        <v>-20505.39197452844</v>
      </c>
      <c r="J392" s="41">
        <f t="shared" si="68"/>
        <v>0</v>
      </c>
      <c r="K392" s="41">
        <f t="shared" si="69"/>
        <v>0</v>
      </c>
      <c r="L392" s="42">
        <f t="shared" si="62"/>
        <v>430077.56670644064</v>
      </c>
      <c r="M392" s="45">
        <f t="shared" si="63"/>
        <v>0</v>
      </c>
      <c r="N392" s="44">
        <f t="shared" si="64"/>
        <v>430077.56670644064</v>
      </c>
      <c r="O392" s="41"/>
      <c r="P392" s="41"/>
      <c r="Q392" s="41"/>
    </row>
    <row r="393" spans="1:17" s="70" customFormat="1" ht="12.75">
      <c r="A393" s="35" t="s">
        <v>486</v>
      </c>
      <c r="B393" s="36" t="s">
        <v>360</v>
      </c>
      <c r="C393" s="70">
        <v>8677</v>
      </c>
      <c r="D393" s="37">
        <v>15872158.57</v>
      </c>
      <c r="E393" s="38">
        <v>1504350</v>
      </c>
      <c r="F393" s="39">
        <f t="shared" si="65"/>
        <v>91549.65261534219</v>
      </c>
      <c r="G393" s="40">
        <f t="shared" si="66"/>
        <v>0.005595764607329411</v>
      </c>
      <c r="H393" s="41">
        <f t="shared" si="67"/>
        <v>10.55084160600924</v>
      </c>
      <c r="I393" s="35">
        <f aca="true" t="shared" si="70" ref="I393:I456">(H393-11.3)*C393</f>
        <v>-6500.447384657836</v>
      </c>
      <c r="J393" s="41">
        <f t="shared" si="68"/>
        <v>0</v>
      </c>
      <c r="K393" s="41">
        <f t="shared" si="69"/>
        <v>0</v>
      </c>
      <c r="L393" s="42">
        <f t="shared" si="62"/>
        <v>1166762.257513031</v>
      </c>
      <c r="M393" s="45">
        <f t="shared" si="63"/>
        <v>0</v>
      </c>
      <c r="N393" s="44">
        <f t="shared" si="64"/>
        <v>1166762.257513031</v>
      </c>
      <c r="O393" s="41"/>
      <c r="P393" s="41"/>
      <c r="Q393" s="41"/>
    </row>
    <row r="394" spans="1:17" s="70" customFormat="1" ht="12.75">
      <c r="A394" s="35" t="s">
        <v>486</v>
      </c>
      <c r="B394" s="36" t="s">
        <v>361</v>
      </c>
      <c r="C394" s="70">
        <v>936</v>
      </c>
      <c r="D394" s="37">
        <v>1900082.35</v>
      </c>
      <c r="E394" s="38">
        <v>208200</v>
      </c>
      <c r="F394" s="39">
        <f t="shared" si="65"/>
        <v>8542.156962536024</v>
      </c>
      <c r="G394" s="40">
        <f t="shared" si="66"/>
        <v>0.0005221199451411258</v>
      </c>
      <c r="H394" s="41">
        <f t="shared" si="67"/>
        <v>9.126236071085495</v>
      </c>
      <c r="I394" s="35">
        <f t="shared" si="70"/>
        <v>-2034.6430374639772</v>
      </c>
      <c r="J394" s="41">
        <f t="shared" si="68"/>
        <v>0</v>
      </c>
      <c r="K394" s="41">
        <f t="shared" si="69"/>
        <v>0</v>
      </c>
      <c r="L394" s="42">
        <f t="shared" si="62"/>
        <v>108866.23877772025</v>
      </c>
      <c r="M394" s="45">
        <f t="shared" si="63"/>
        <v>0</v>
      </c>
      <c r="N394" s="44">
        <f t="shared" si="64"/>
        <v>108866.23877772025</v>
      </c>
      <c r="O394" s="41"/>
      <c r="P394" s="41"/>
      <c r="Q394" s="41"/>
    </row>
    <row r="395" spans="1:17" s="70" customFormat="1" ht="12.75">
      <c r="A395" s="35" t="s">
        <v>475</v>
      </c>
      <c r="B395" s="36" t="s">
        <v>62</v>
      </c>
      <c r="C395" s="70">
        <v>444</v>
      </c>
      <c r="D395" s="37">
        <v>375593.9</v>
      </c>
      <c r="E395" s="38">
        <v>27200</v>
      </c>
      <c r="F395" s="39">
        <f t="shared" si="65"/>
        <v>6131.0180735294125</v>
      </c>
      <c r="G395" s="40">
        <f t="shared" si="66"/>
        <v>0.0003747445562344322</v>
      </c>
      <c r="H395" s="41">
        <f t="shared" si="67"/>
        <v>13.808599264705883</v>
      </c>
      <c r="I395" s="35">
        <f t="shared" si="70"/>
        <v>1113.8180735294118</v>
      </c>
      <c r="J395" s="41">
        <f t="shared" si="68"/>
        <v>1113.8180735294118</v>
      </c>
      <c r="K395" s="41">
        <f t="shared" si="69"/>
        <v>0.0005680730637497189</v>
      </c>
      <c r="L395" s="42">
        <f t="shared" si="62"/>
        <v>78137.27615527372</v>
      </c>
      <c r="M395" s="45">
        <f t="shared" si="63"/>
        <v>31884.251050907067</v>
      </c>
      <c r="N395" s="44">
        <f t="shared" si="64"/>
        <v>110021.52720618079</v>
      </c>
      <c r="O395" s="41"/>
      <c r="P395" s="41"/>
      <c r="Q395" s="41"/>
    </row>
    <row r="396" spans="1:17" s="70" customFormat="1" ht="12.75">
      <c r="A396" s="35" t="s">
        <v>486</v>
      </c>
      <c r="B396" s="36" t="s">
        <v>362</v>
      </c>
      <c r="C396" s="70">
        <v>987</v>
      </c>
      <c r="D396" s="37">
        <v>1627591.39</v>
      </c>
      <c r="E396" s="38">
        <v>127550</v>
      </c>
      <c r="F396" s="39">
        <f t="shared" si="65"/>
        <v>12594.533139396313</v>
      </c>
      <c r="G396" s="40">
        <f t="shared" si="66"/>
        <v>0.0007698122360265588</v>
      </c>
      <c r="H396" s="41">
        <f t="shared" si="67"/>
        <v>12.760418580948647</v>
      </c>
      <c r="I396" s="35">
        <f t="shared" si="70"/>
        <v>1441.433139396314</v>
      </c>
      <c r="J396" s="41">
        <f t="shared" si="68"/>
        <v>1441.433139396314</v>
      </c>
      <c r="K396" s="41">
        <f t="shared" si="69"/>
        <v>0.0007351643496792452</v>
      </c>
      <c r="L396" s="42">
        <f t="shared" si="62"/>
        <v>160512.0882302738</v>
      </c>
      <c r="M396" s="45">
        <f t="shared" si="63"/>
        <v>41262.587833555735</v>
      </c>
      <c r="N396" s="44">
        <f t="shared" si="64"/>
        <v>201774.67606382954</v>
      </c>
      <c r="O396" s="41"/>
      <c r="P396" s="41"/>
      <c r="Q396" s="41"/>
    </row>
    <row r="397" spans="1:17" s="70" customFormat="1" ht="12.75">
      <c r="A397" s="35" t="s">
        <v>481</v>
      </c>
      <c r="B397" s="36" t="s">
        <v>210</v>
      </c>
      <c r="C397" s="70">
        <v>621</v>
      </c>
      <c r="D397" s="37">
        <v>1097858.89</v>
      </c>
      <c r="E397" s="38">
        <v>79450</v>
      </c>
      <c r="F397" s="39">
        <f t="shared" si="65"/>
        <v>8581.124867086217</v>
      </c>
      <c r="G397" s="40">
        <f t="shared" si="66"/>
        <v>0.0005245017698108484</v>
      </c>
      <c r="H397" s="41">
        <f t="shared" si="67"/>
        <v>13.81823650094399</v>
      </c>
      <c r="I397" s="35">
        <f t="shared" si="70"/>
        <v>1563.8248670862167</v>
      </c>
      <c r="J397" s="41">
        <f t="shared" si="68"/>
        <v>1563.8248670862167</v>
      </c>
      <c r="K397" s="41">
        <f t="shared" si="69"/>
        <v>0.0007975869709122705</v>
      </c>
      <c r="L397" s="42">
        <f t="shared" si="62"/>
        <v>109362.86851890091</v>
      </c>
      <c r="M397" s="45">
        <f t="shared" si="63"/>
        <v>44766.18385606728</v>
      </c>
      <c r="N397" s="44">
        <f t="shared" si="64"/>
        <v>154129.0523749682</v>
      </c>
      <c r="O397" s="41"/>
      <c r="P397" s="41"/>
      <c r="Q397" s="41"/>
    </row>
    <row r="398" spans="1:17" s="70" customFormat="1" ht="12.75">
      <c r="A398" s="35" t="s">
        <v>478</v>
      </c>
      <c r="B398" s="36" t="s">
        <v>142</v>
      </c>
      <c r="C398" s="70">
        <v>282</v>
      </c>
      <c r="D398" s="37">
        <v>1233943.71</v>
      </c>
      <c r="E398" s="38">
        <v>147600</v>
      </c>
      <c r="F398" s="39">
        <f t="shared" si="65"/>
        <v>2357.5347304878046</v>
      </c>
      <c r="G398" s="40">
        <f t="shared" si="66"/>
        <v>0.0001440989564519958</v>
      </c>
      <c r="H398" s="41">
        <f t="shared" si="67"/>
        <v>8.360052235772358</v>
      </c>
      <c r="I398" s="35">
        <f t="shared" si="70"/>
        <v>-829.0652695121953</v>
      </c>
      <c r="J398" s="41">
        <f t="shared" si="68"/>
        <v>0</v>
      </c>
      <c r="K398" s="41">
        <f t="shared" si="69"/>
        <v>0</v>
      </c>
      <c r="L398" s="42">
        <f t="shared" si="62"/>
        <v>30045.7999099863</v>
      </c>
      <c r="M398" s="45">
        <f t="shared" si="63"/>
        <v>0</v>
      </c>
      <c r="N398" s="44">
        <f t="shared" si="64"/>
        <v>30045.7999099863</v>
      </c>
      <c r="O398" s="41"/>
      <c r="P398" s="41"/>
      <c r="Q398" s="41"/>
    </row>
    <row r="399" spans="1:17" s="70" customFormat="1" ht="12.75">
      <c r="A399" s="35" t="s">
        <v>489</v>
      </c>
      <c r="B399" s="36" t="s">
        <v>500</v>
      </c>
      <c r="C399" s="70">
        <v>7645</v>
      </c>
      <c r="D399" s="37">
        <v>13433102.05</v>
      </c>
      <c r="E399" s="38">
        <v>1122850</v>
      </c>
      <c r="F399" s="39">
        <f t="shared" si="65"/>
        <v>91460.18183394932</v>
      </c>
      <c r="G399" s="40">
        <f t="shared" si="66"/>
        <v>0.005590295909004449</v>
      </c>
      <c r="H399" s="41">
        <f t="shared" si="67"/>
        <v>11.963398539430914</v>
      </c>
      <c r="I399" s="35">
        <f t="shared" si="70"/>
        <v>5071.681833949331</v>
      </c>
      <c r="J399" s="41">
        <f t="shared" si="68"/>
        <v>5071.681833949331</v>
      </c>
      <c r="K399" s="41">
        <f t="shared" si="69"/>
        <v>0.0025866754241524806</v>
      </c>
      <c r="L399" s="42">
        <f t="shared" si="62"/>
        <v>1165621.9896048824</v>
      </c>
      <c r="M399" s="45">
        <f t="shared" si="63"/>
        <v>145182.39619829188</v>
      </c>
      <c r="N399" s="44">
        <f t="shared" si="64"/>
        <v>1310804.3858031742</v>
      </c>
      <c r="O399" s="41"/>
      <c r="P399" s="41"/>
      <c r="Q399" s="41"/>
    </row>
    <row r="400" spans="1:17" s="70" customFormat="1" ht="12.75">
      <c r="A400" s="35" t="s">
        <v>481</v>
      </c>
      <c r="B400" s="36" t="s">
        <v>501</v>
      </c>
      <c r="C400" s="70">
        <v>1166</v>
      </c>
      <c r="D400" s="37">
        <v>3500250.74</v>
      </c>
      <c r="E400" s="38">
        <v>1054550</v>
      </c>
      <c r="F400" s="39">
        <f t="shared" si="65"/>
        <v>3870.174351941587</v>
      </c>
      <c r="G400" s="40">
        <f t="shared" si="66"/>
        <v>0.00023655561811667094</v>
      </c>
      <c r="H400" s="41">
        <f t="shared" si="67"/>
        <v>3.3191889810819784</v>
      </c>
      <c r="I400" s="35">
        <f t="shared" si="70"/>
        <v>-9305.625648058414</v>
      </c>
      <c r="J400" s="41">
        <f t="shared" si="68"/>
        <v>0</v>
      </c>
      <c r="K400" s="41">
        <f t="shared" si="69"/>
        <v>0</v>
      </c>
      <c r="L400" s="42">
        <f t="shared" si="62"/>
        <v>49323.76295094387</v>
      </c>
      <c r="M400" s="45">
        <f t="shared" si="63"/>
        <v>0</v>
      </c>
      <c r="N400" s="44">
        <f t="shared" si="64"/>
        <v>49323.76295094387</v>
      </c>
      <c r="O400" s="41"/>
      <c r="P400" s="41"/>
      <c r="Q400" s="41"/>
    </row>
    <row r="401" spans="1:17" s="70" customFormat="1" ht="12.75">
      <c r="A401" s="35" t="s">
        <v>476</v>
      </c>
      <c r="B401" s="36" t="s">
        <v>502</v>
      </c>
      <c r="C401" s="70">
        <v>27080</v>
      </c>
      <c r="D401" s="37">
        <v>73246899.652</v>
      </c>
      <c r="E401" s="38">
        <v>6697050</v>
      </c>
      <c r="F401" s="39">
        <f t="shared" si="65"/>
        <v>296179.0702736518</v>
      </c>
      <c r="G401" s="40">
        <f t="shared" si="66"/>
        <v>0.018103273049353847</v>
      </c>
      <c r="H401" s="41">
        <f t="shared" si="67"/>
        <v>10.937188710253022</v>
      </c>
      <c r="I401" s="35">
        <f t="shared" si="70"/>
        <v>-9824.929726348193</v>
      </c>
      <c r="J401" s="41">
        <f t="shared" si="68"/>
        <v>0</v>
      </c>
      <c r="K401" s="41">
        <f t="shared" si="69"/>
        <v>0</v>
      </c>
      <c r="L401" s="42">
        <f t="shared" si="62"/>
        <v>3774679.1035085227</v>
      </c>
      <c r="M401" s="45">
        <f t="shared" si="63"/>
        <v>0</v>
      </c>
      <c r="N401" s="44">
        <f t="shared" si="64"/>
        <v>3774679.1035085227</v>
      </c>
      <c r="O401" s="41"/>
      <c r="P401" s="41"/>
      <c r="Q401" s="41"/>
    </row>
    <row r="402" spans="1:17" s="70" customFormat="1" ht="12.75">
      <c r="A402" s="35" t="s">
        <v>480</v>
      </c>
      <c r="B402" s="36" t="s">
        <v>503</v>
      </c>
      <c r="C402" s="70">
        <v>1546</v>
      </c>
      <c r="D402" s="37">
        <v>4405768.79</v>
      </c>
      <c r="E402" s="38">
        <v>428500</v>
      </c>
      <c r="F402" s="39">
        <f t="shared" si="65"/>
        <v>15895.72590277713</v>
      </c>
      <c r="G402" s="40">
        <f t="shared" si="66"/>
        <v>0.0009715901466966713</v>
      </c>
      <c r="H402" s="41">
        <f t="shared" si="67"/>
        <v>10.2818408168028</v>
      </c>
      <c r="I402" s="35">
        <f t="shared" si="70"/>
        <v>-1574.0740972228716</v>
      </c>
      <c r="J402" s="41">
        <f t="shared" si="68"/>
        <v>0</v>
      </c>
      <c r="K402" s="41">
        <f t="shared" si="69"/>
        <v>0</v>
      </c>
      <c r="L402" s="42">
        <f t="shared" si="62"/>
        <v>202584.41740962453</v>
      </c>
      <c r="M402" s="45">
        <f t="shared" si="63"/>
        <v>0</v>
      </c>
      <c r="N402" s="44">
        <f t="shared" si="64"/>
        <v>202584.41740962453</v>
      </c>
      <c r="O402" s="41"/>
      <c r="P402" s="41"/>
      <c r="Q402" s="41"/>
    </row>
    <row r="403" spans="1:17" s="70" customFormat="1" ht="12.75">
      <c r="A403" s="35" t="s">
        <v>481</v>
      </c>
      <c r="B403" s="36" t="s">
        <v>211</v>
      </c>
      <c r="C403" s="70">
        <v>636</v>
      </c>
      <c r="D403" s="37">
        <v>3514912.38</v>
      </c>
      <c r="E403" s="38">
        <v>811850</v>
      </c>
      <c r="F403" s="39">
        <f t="shared" si="65"/>
        <v>2753.56811440537</v>
      </c>
      <c r="G403" s="40">
        <f t="shared" si="66"/>
        <v>0.00016830559765420864</v>
      </c>
      <c r="H403" s="41">
        <f t="shared" si="67"/>
        <v>4.329509613844922</v>
      </c>
      <c r="I403" s="35">
        <f t="shared" si="70"/>
        <v>-4433.23188559463</v>
      </c>
      <c r="J403" s="41">
        <f t="shared" si="68"/>
        <v>0</v>
      </c>
      <c r="K403" s="41">
        <f t="shared" si="69"/>
        <v>0</v>
      </c>
      <c r="L403" s="42">
        <f t="shared" si="62"/>
        <v>35093.0807228547</v>
      </c>
      <c r="M403" s="45">
        <f t="shared" si="63"/>
        <v>0</v>
      </c>
      <c r="N403" s="44">
        <f t="shared" si="64"/>
        <v>35093.0807228547</v>
      </c>
      <c r="O403" s="41"/>
      <c r="P403" s="41"/>
      <c r="Q403" s="41"/>
    </row>
    <row r="404" spans="1:17" s="70" customFormat="1" ht="12.75">
      <c r="A404" s="35" t="s">
        <v>478</v>
      </c>
      <c r="B404" s="36" t="s">
        <v>143</v>
      </c>
      <c r="C404" s="70">
        <v>1806</v>
      </c>
      <c r="D404" s="37">
        <v>8350020.39</v>
      </c>
      <c r="E404" s="38">
        <v>953000</v>
      </c>
      <c r="F404" s="39">
        <f t="shared" si="65"/>
        <v>15823.85815775446</v>
      </c>
      <c r="G404" s="40">
        <f t="shared" si="66"/>
        <v>0.0009671973939934345</v>
      </c>
      <c r="H404" s="41">
        <f t="shared" si="67"/>
        <v>8.761826222455404</v>
      </c>
      <c r="I404" s="35">
        <f t="shared" si="70"/>
        <v>-4583.941842245541</v>
      </c>
      <c r="J404" s="41">
        <f t="shared" si="68"/>
        <v>0</v>
      </c>
      <c r="K404" s="41">
        <f t="shared" si="69"/>
        <v>0</v>
      </c>
      <c r="L404" s="42">
        <f t="shared" si="62"/>
        <v>201668.4928809172</v>
      </c>
      <c r="M404" s="45">
        <f t="shared" si="63"/>
        <v>0</v>
      </c>
      <c r="N404" s="44">
        <f t="shared" si="64"/>
        <v>201668.4928809172</v>
      </c>
      <c r="O404" s="41"/>
      <c r="P404" s="41"/>
      <c r="Q404" s="41"/>
    </row>
    <row r="405" spans="1:17" s="70" customFormat="1" ht="12.75">
      <c r="A405" s="35" t="s">
        <v>483</v>
      </c>
      <c r="B405" s="36" t="s">
        <v>298</v>
      </c>
      <c r="C405" s="70">
        <v>295</v>
      </c>
      <c r="D405" s="37">
        <v>240309.71</v>
      </c>
      <c r="E405" s="38">
        <v>23950</v>
      </c>
      <c r="F405" s="39">
        <f t="shared" si="65"/>
        <v>2959.9734634655533</v>
      </c>
      <c r="G405" s="40">
        <f t="shared" si="66"/>
        <v>0.00018092165587004167</v>
      </c>
      <c r="H405" s="41">
        <f t="shared" si="67"/>
        <v>10.03380835073069</v>
      </c>
      <c r="I405" s="35">
        <f t="shared" si="70"/>
        <v>-373.52653653444685</v>
      </c>
      <c r="J405" s="41">
        <f t="shared" si="68"/>
        <v>0</v>
      </c>
      <c r="K405" s="41">
        <f t="shared" si="69"/>
        <v>0</v>
      </c>
      <c r="L405" s="42">
        <f t="shared" si="62"/>
        <v>37723.631076159545</v>
      </c>
      <c r="M405" s="45">
        <f t="shared" si="63"/>
        <v>0</v>
      </c>
      <c r="N405" s="44">
        <f t="shared" si="64"/>
        <v>37723.631076159545</v>
      </c>
      <c r="O405" s="41"/>
      <c r="P405" s="41"/>
      <c r="Q405" s="41"/>
    </row>
    <row r="406" spans="1:17" s="70" customFormat="1" ht="12.75">
      <c r="A406" s="35" t="s">
        <v>483</v>
      </c>
      <c r="B406" s="36" t="s">
        <v>299</v>
      </c>
      <c r="C406" s="70">
        <v>396</v>
      </c>
      <c r="D406" s="37">
        <v>377634</v>
      </c>
      <c r="E406" s="38">
        <v>23450</v>
      </c>
      <c r="F406" s="39">
        <f t="shared" si="65"/>
        <v>6377.1029424307035</v>
      </c>
      <c r="G406" s="40">
        <f t="shared" si="66"/>
        <v>0.0003897859349885704</v>
      </c>
      <c r="H406" s="41">
        <f t="shared" si="67"/>
        <v>16.103795309168444</v>
      </c>
      <c r="I406" s="35">
        <f t="shared" si="70"/>
        <v>1902.3029424307033</v>
      </c>
      <c r="J406" s="41">
        <f t="shared" si="68"/>
        <v>1902.3029424307033</v>
      </c>
      <c r="K406" s="41">
        <f t="shared" si="69"/>
        <v>0.000970218643752488</v>
      </c>
      <c r="L406" s="42">
        <f t="shared" si="62"/>
        <v>81273.52549076221</v>
      </c>
      <c r="M406" s="45">
        <f t="shared" si="63"/>
        <v>54455.486073361986</v>
      </c>
      <c r="N406" s="44">
        <f t="shared" si="64"/>
        <v>135729.0115641242</v>
      </c>
      <c r="O406" s="41"/>
      <c r="P406" s="41"/>
      <c r="Q406" s="41"/>
    </row>
    <row r="407" spans="1:17" s="70" customFormat="1" ht="12.75">
      <c r="A407" s="35" t="s">
        <v>476</v>
      </c>
      <c r="B407" s="36" t="s">
        <v>93</v>
      </c>
      <c r="C407" s="70">
        <v>10653</v>
      </c>
      <c r="D407" s="37">
        <v>17347847.39</v>
      </c>
      <c r="E407" s="38">
        <v>1807800</v>
      </c>
      <c r="F407" s="39">
        <f t="shared" si="65"/>
        <v>102227.35825073018</v>
      </c>
      <c r="G407" s="40">
        <f t="shared" si="66"/>
        <v>0.00624841511527872</v>
      </c>
      <c r="H407" s="41">
        <f t="shared" si="67"/>
        <v>9.596109851753512</v>
      </c>
      <c r="I407" s="35">
        <f t="shared" si="70"/>
        <v>-18151.54174926984</v>
      </c>
      <c r="J407" s="41">
        <f t="shared" si="68"/>
        <v>0</v>
      </c>
      <c r="K407" s="41">
        <f t="shared" si="69"/>
        <v>0</v>
      </c>
      <c r="L407" s="42">
        <f t="shared" si="62"/>
        <v>1302845.1761948771</v>
      </c>
      <c r="M407" s="45">
        <f t="shared" si="63"/>
        <v>0</v>
      </c>
      <c r="N407" s="44">
        <f t="shared" si="64"/>
        <v>1302845.1761948771</v>
      </c>
      <c r="O407" s="41"/>
      <c r="P407" s="41"/>
      <c r="Q407" s="41"/>
    </row>
    <row r="408" spans="1:17" s="70" customFormat="1" ht="12.75">
      <c r="A408" s="35" t="s">
        <v>486</v>
      </c>
      <c r="B408" s="36" t="s">
        <v>363</v>
      </c>
      <c r="C408" s="70">
        <v>592</v>
      </c>
      <c r="D408" s="37">
        <v>905491.84</v>
      </c>
      <c r="E408" s="38">
        <v>83400</v>
      </c>
      <c r="F408" s="39">
        <f t="shared" si="65"/>
        <v>6427.472053717026</v>
      </c>
      <c r="G408" s="40">
        <f t="shared" si="66"/>
        <v>0.000392864632527958</v>
      </c>
      <c r="H408" s="41">
        <f t="shared" si="67"/>
        <v>10.857216306954436</v>
      </c>
      <c r="I408" s="35">
        <f t="shared" si="70"/>
        <v>-262.1279462829741</v>
      </c>
      <c r="J408" s="41">
        <f t="shared" si="68"/>
        <v>0</v>
      </c>
      <c r="K408" s="41">
        <f t="shared" si="69"/>
        <v>0</v>
      </c>
      <c r="L408" s="42">
        <f t="shared" si="62"/>
        <v>81915.45887133198</v>
      </c>
      <c r="M408" s="45">
        <f t="shared" si="63"/>
        <v>0</v>
      </c>
      <c r="N408" s="44">
        <f t="shared" si="64"/>
        <v>81915.45887133198</v>
      </c>
      <c r="O408" s="41"/>
      <c r="P408" s="41"/>
      <c r="Q408" s="41"/>
    </row>
    <row r="409" spans="1:17" s="70" customFormat="1" ht="12.75">
      <c r="A409" s="35" t="s">
        <v>483</v>
      </c>
      <c r="B409" s="36" t="s">
        <v>300</v>
      </c>
      <c r="C409" s="70">
        <v>1186</v>
      </c>
      <c r="D409" s="37">
        <v>1613245.76</v>
      </c>
      <c r="E409" s="38">
        <v>141650</v>
      </c>
      <c r="F409" s="39">
        <f t="shared" si="65"/>
        <v>13507.303009954112</v>
      </c>
      <c r="G409" s="40">
        <f t="shared" si="66"/>
        <v>0.0008256032214687911</v>
      </c>
      <c r="H409" s="41">
        <f t="shared" si="67"/>
        <v>11.388957006706672</v>
      </c>
      <c r="I409" s="35">
        <f t="shared" si="70"/>
        <v>105.50300995411227</v>
      </c>
      <c r="J409" s="41">
        <f t="shared" si="68"/>
        <v>105.50300995411227</v>
      </c>
      <c r="K409" s="41">
        <f t="shared" si="69"/>
        <v>5.380898328354073E-05</v>
      </c>
      <c r="L409" s="42">
        <f t="shared" si="62"/>
        <v>172144.9607135433</v>
      </c>
      <c r="M409" s="45">
        <f t="shared" si="63"/>
        <v>3020.1381499798727</v>
      </c>
      <c r="N409" s="44">
        <f t="shared" si="64"/>
        <v>175165.09886352316</v>
      </c>
      <c r="O409" s="41"/>
      <c r="P409" s="41"/>
      <c r="Q409" s="41"/>
    </row>
    <row r="410" spans="1:17" s="70" customFormat="1" ht="12.75">
      <c r="A410" s="35" t="s">
        <v>488</v>
      </c>
      <c r="B410" s="36" t="s">
        <v>422</v>
      </c>
      <c r="C410" s="70">
        <v>1139</v>
      </c>
      <c r="D410" s="37">
        <v>3021769.2</v>
      </c>
      <c r="E410" s="38">
        <v>263500</v>
      </c>
      <c r="F410" s="39">
        <f t="shared" si="65"/>
        <v>13061.841058064518</v>
      </c>
      <c r="G410" s="40">
        <f t="shared" si="66"/>
        <v>0.0007983753713013079</v>
      </c>
      <c r="H410" s="41">
        <f t="shared" si="67"/>
        <v>11.467814800759013</v>
      </c>
      <c r="I410" s="35">
        <f t="shared" si="70"/>
        <v>191.14105806451556</v>
      </c>
      <c r="J410" s="41">
        <f t="shared" si="68"/>
        <v>191.14105806451556</v>
      </c>
      <c r="K410" s="41">
        <f t="shared" si="69"/>
        <v>9.748637505854319E-05</v>
      </c>
      <c r="L410" s="42">
        <f t="shared" si="62"/>
        <v>166467.733353581</v>
      </c>
      <c r="M410" s="45">
        <f t="shared" si="63"/>
        <v>5471.62021007023</v>
      </c>
      <c r="N410" s="44">
        <f t="shared" si="64"/>
        <v>171939.3535636512</v>
      </c>
      <c r="O410" s="41"/>
      <c r="P410" s="41"/>
      <c r="Q410" s="41"/>
    </row>
    <row r="411" spans="1:17" s="70" customFormat="1" ht="12.75">
      <c r="A411" s="35" t="s">
        <v>475</v>
      </c>
      <c r="B411" s="36" t="s">
        <v>63</v>
      </c>
      <c r="C411" s="70">
        <v>250</v>
      </c>
      <c r="D411" s="37">
        <v>305520.96</v>
      </c>
      <c r="E411" s="38">
        <v>19600</v>
      </c>
      <c r="F411" s="39">
        <f t="shared" si="65"/>
        <v>3896.9510204081635</v>
      </c>
      <c r="G411" s="40">
        <f t="shared" si="66"/>
        <v>0.00023819228116701605</v>
      </c>
      <c r="H411" s="41">
        <f t="shared" si="67"/>
        <v>15.587804081632655</v>
      </c>
      <c r="I411" s="35">
        <f t="shared" si="70"/>
        <v>1071.9510204081635</v>
      </c>
      <c r="J411" s="41">
        <f t="shared" si="68"/>
        <v>1071.9510204081635</v>
      </c>
      <c r="K411" s="41">
        <f t="shared" si="69"/>
        <v>0.000546719895129106</v>
      </c>
      <c r="L411" s="42">
        <f t="shared" si="62"/>
        <v>49665.02045718486</v>
      </c>
      <c r="M411" s="45">
        <f t="shared" si="63"/>
        <v>30685.761221908713</v>
      </c>
      <c r="N411" s="44">
        <f t="shared" si="64"/>
        <v>80350.78167909358</v>
      </c>
      <c r="O411" s="41"/>
      <c r="P411" s="41"/>
      <c r="Q411" s="41"/>
    </row>
    <row r="412" spans="1:17" s="70" customFormat="1" ht="12.75">
      <c r="A412" s="35" t="s">
        <v>487</v>
      </c>
      <c r="B412" s="36" t="s">
        <v>384</v>
      </c>
      <c r="C412" s="70">
        <v>1562</v>
      </c>
      <c r="D412" s="37">
        <v>3685148.15</v>
      </c>
      <c r="E412" s="38">
        <v>312300</v>
      </c>
      <c r="F412" s="39">
        <f t="shared" si="65"/>
        <v>18431.64076304835</v>
      </c>
      <c r="G412" s="40">
        <f t="shared" si="66"/>
        <v>0.0011265921834813346</v>
      </c>
      <c r="H412" s="41">
        <f t="shared" si="67"/>
        <v>11.800026096701888</v>
      </c>
      <c r="I412" s="35">
        <f t="shared" si="70"/>
        <v>781.0407630483483</v>
      </c>
      <c r="J412" s="41">
        <f t="shared" si="68"/>
        <v>781.0407630483483</v>
      </c>
      <c r="K412" s="41">
        <f t="shared" si="69"/>
        <v>0.00039834891327661446</v>
      </c>
      <c r="L412" s="42">
        <f t="shared" si="62"/>
        <v>234903.59790572882</v>
      </c>
      <c r="M412" s="45">
        <f t="shared" si="63"/>
        <v>22358.139414199373</v>
      </c>
      <c r="N412" s="44">
        <f t="shared" si="64"/>
        <v>257261.7373199282</v>
      </c>
      <c r="O412" s="41"/>
      <c r="P412" s="41"/>
      <c r="Q412" s="41"/>
    </row>
    <row r="413" spans="1:17" s="70" customFormat="1" ht="12.75">
      <c r="A413" s="35" t="s">
        <v>482</v>
      </c>
      <c r="B413" s="36" t="s">
        <v>242</v>
      </c>
      <c r="C413" s="70">
        <v>273</v>
      </c>
      <c r="D413" s="37">
        <v>750296.44</v>
      </c>
      <c r="E413" s="38">
        <v>121750</v>
      </c>
      <c r="F413" s="39">
        <f t="shared" si="65"/>
        <v>1682.3895533470225</v>
      </c>
      <c r="G413" s="40">
        <f t="shared" si="66"/>
        <v>0.00010283224075043986</v>
      </c>
      <c r="H413" s="41">
        <f t="shared" si="67"/>
        <v>6.16259909650924</v>
      </c>
      <c r="I413" s="35">
        <f t="shared" si="70"/>
        <v>-1402.5104466529776</v>
      </c>
      <c r="J413" s="41">
        <f t="shared" si="68"/>
        <v>0</v>
      </c>
      <c r="K413" s="41">
        <f t="shared" si="69"/>
        <v>0</v>
      </c>
      <c r="L413" s="42">
        <f t="shared" si="62"/>
        <v>21441.35534328127</v>
      </c>
      <c r="M413" s="45">
        <f t="shared" si="63"/>
        <v>0</v>
      </c>
      <c r="N413" s="44">
        <f t="shared" si="64"/>
        <v>21441.35534328127</v>
      </c>
      <c r="O413" s="41"/>
      <c r="P413" s="41"/>
      <c r="Q413" s="41"/>
    </row>
    <row r="414" spans="1:17" s="70" customFormat="1" ht="12.75">
      <c r="A414" s="35" t="s">
        <v>478</v>
      </c>
      <c r="B414" s="36" t="s">
        <v>144</v>
      </c>
      <c r="C414" s="70">
        <v>1060</v>
      </c>
      <c r="D414" s="37">
        <v>3370940</v>
      </c>
      <c r="E414" s="38">
        <v>419000</v>
      </c>
      <c r="F414" s="39">
        <f t="shared" si="65"/>
        <v>8527.915035799522</v>
      </c>
      <c r="G414" s="40">
        <f t="shared" si="66"/>
        <v>0.0005212494397126984</v>
      </c>
      <c r="H414" s="41">
        <f t="shared" si="67"/>
        <v>8.045202863961814</v>
      </c>
      <c r="I414" s="35">
        <f t="shared" si="70"/>
        <v>-3450.084964200478</v>
      </c>
      <c r="J414" s="41">
        <f t="shared" si="68"/>
        <v>0</v>
      </c>
      <c r="K414" s="41">
        <f t="shared" si="69"/>
        <v>0</v>
      </c>
      <c r="L414" s="42">
        <f t="shared" si="62"/>
        <v>108684.73134305817</v>
      </c>
      <c r="M414" s="45">
        <f t="shared" si="63"/>
        <v>0</v>
      </c>
      <c r="N414" s="44">
        <f t="shared" si="64"/>
        <v>108684.73134305817</v>
      </c>
      <c r="O414" s="41"/>
      <c r="P414" s="41"/>
      <c r="Q414" s="41"/>
    </row>
    <row r="415" spans="1:17" s="70" customFormat="1" ht="12.75">
      <c r="A415" s="35" t="s">
        <v>482</v>
      </c>
      <c r="B415" s="36" t="s">
        <v>243</v>
      </c>
      <c r="C415" s="70">
        <v>413</v>
      </c>
      <c r="D415" s="37">
        <v>896372.9995500001</v>
      </c>
      <c r="E415" s="38">
        <v>75900</v>
      </c>
      <c r="F415" s="39">
        <f t="shared" si="65"/>
        <v>4877.49734933004</v>
      </c>
      <c r="G415" s="40">
        <f t="shared" si="66"/>
        <v>0.00029812594870676934</v>
      </c>
      <c r="H415" s="41">
        <f t="shared" si="67"/>
        <v>11.809920942687748</v>
      </c>
      <c r="I415" s="35">
        <f t="shared" si="70"/>
        <v>210.59734933003975</v>
      </c>
      <c r="J415" s="41">
        <f t="shared" si="68"/>
        <v>210.59734933003975</v>
      </c>
      <c r="K415" s="41">
        <f t="shared" si="69"/>
        <v>0.00010740953508896926</v>
      </c>
      <c r="L415" s="42">
        <f t="shared" si="62"/>
        <v>62161.67572179783</v>
      </c>
      <c r="M415" s="45">
        <f t="shared" si="63"/>
        <v>6028.577661176954</v>
      </c>
      <c r="N415" s="44">
        <f t="shared" si="64"/>
        <v>68190.25338297478</v>
      </c>
      <c r="O415" s="41"/>
      <c r="P415" s="41"/>
      <c r="Q415" s="41"/>
    </row>
    <row r="416" spans="1:17" s="70" customFormat="1" ht="12.75">
      <c r="A416" s="35" t="s">
        <v>477</v>
      </c>
      <c r="B416" s="36" t="s">
        <v>112</v>
      </c>
      <c r="C416" s="70">
        <v>1148</v>
      </c>
      <c r="D416" s="37">
        <v>1292608</v>
      </c>
      <c r="E416" s="38">
        <v>121950</v>
      </c>
      <c r="F416" s="39">
        <f t="shared" si="65"/>
        <v>12168.21635096351</v>
      </c>
      <c r="G416" s="40">
        <f t="shared" si="66"/>
        <v>0.0007437545904968056</v>
      </c>
      <c r="H416" s="41">
        <f t="shared" si="67"/>
        <v>10.59949159491595</v>
      </c>
      <c r="I416" s="35">
        <f t="shared" si="70"/>
        <v>-804.1836490364904</v>
      </c>
      <c r="J416" s="41">
        <f t="shared" si="68"/>
        <v>0</v>
      </c>
      <c r="K416" s="41">
        <f t="shared" si="69"/>
        <v>0</v>
      </c>
      <c r="L416" s="42">
        <f t="shared" si="62"/>
        <v>155078.8580182762</v>
      </c>
      <c r="M416" s="45">
        <f t="shared" si="63"/>
        <v>0</v>
      </c>
      <c r="N416" s="44">
        <f t="shared" si="64"/>
        <v>155078.8580182762</v>
      </c>
      <c r="O416" s="41"/>
      <c r="P416" s="41"/>
      <c r="Q416" s="41"/>
    </row>
    <row r="417" spans="1:17" s="70" customFormat="1" ht="12.75">
      <c r="A417" s="35" t="s">
        <v>478</v>
      </c>
      <c r="B417" s="36" t="s">
        <v>145</v>
      </c>
      <c r="C417" s="70">
        <v>1244</v>
      </c>
      <c r="D417" s="37">
        <v>2861069.92</v>
      </c>
      <c r="E417" s="38">
        <v>261850</v>
      </c>
      <c r="F417" s="39">
        <f t="shared" si="65"/>
        <v>13592.403973572656</v>
      </c>
      <c r="G417" s="40">
        <f t="shared" si="66"/>
        <v>0.0008308048246061302</v>
      </c>
      <c r="H417" s="41">
        <f t="shared" si="67"/>
        <v>10.926369753675768</v>
      </c>
      <c r="I417" s="35">
        <f t="shared" si="70"/>
        <v>-464.79602642734517</v>
      </c>
      <c r="J417" s="41">
        <f t="shared" si="68"/>
        <v>0</v>
      </c>
      <c r="K417" s="41">
        <f t="shared" si="69"/>
        <v>0</v>
      </c>
      <c r="L417" s="42">
        <f t="shared" si="62"/>
        <v>173229.5371110671</v>
      </c>
      <c r="M417" s="45">
        <f t="shared" si="63"/>
        <v>0</v>
      </c>
      <c r="N417" s="44">
        <f t="shared" si="64"/>
        <v>173229.5371110671</v>
      </c>
      <c r="O417" s="41"/>
      <c r="P417" s="41"/>
      <c r="Q417" s="41"/>
    </row>
    <row r="418" spans="1:17" s="70" customFormat="1" ht="12.75">
      <c r="A418" s="35" t="s">
        <v>482</v>
      </c>
      <c r="B418" s="36" t="s">
        <v>244</v>
      </c>
      <c r="C418" s="70">
        <v>1033</v>
      </c>
      <c r="D418" s="37">
        <v>1475528.67</v>
      </c>
      <c r="E418" s="38">
        <v>114350</v>
      </c>
      <c r="F418" s="39">
        <f t="shared" si="65"/>
        <v>13329.436957673808</v>
      </c>
      <c r="G418" s="40">
        <f t="shared" si="66"/>
        <v>0.0008147315629560341</v>
      </c>
      <c r="H418" s="41">
        <f t="shared" si="67"/>
        <v>12.903617577612593</v>
      </c>
      <c r="I418" s="35">
        <f t="shared" si="70"/>
        <v>1656.5369576738078</v>
      </c>
      <c r="J418" s="41">
        <f t="shared" si="68"/>
        <v>1656.5369576738078</v>
      </c>
      <c r="K418" s="41">
        <f t="shared" si="69"/>
        <v>0.000844872288504438</v>
      </c>
      <c r="L418" s="42">
        <f t="shared" si="62"/>
        <v>169878.13183145618</v>
      </c>
      <c r="M418" s="45">
        <f t="shared" si="63"/>
        <v>47420.1680586958</v>
      </c>
      <c r="N418" s="44">
        <f t="shared" si="64"/>
        <v>217298.29989015197</v>
      </c>
      <c r="O418" s="41"/>
      <c r="P418" s="41"/>
      <c r="Q418" s="41"/>
    </row>
    <row r="419" spans="1:17" s="70" customFormat="1" ht="12.75">
      <c r="A419" s="35" t="s">
        <v>478</v>
      </c>
      <c r="B419" s="36" t="s">
        <v>146</v>
      </c>
      <c r="C419" s="70">
        <v>1662</v>
      </c>
      <c r="D419" s="37">
        <v>3580399.35</v>
      </c>
      <c r="E419" s="38">
        <v>483850</v>
      </c>
      <c r="F419" s="39">
        <f t="shared" si="65"/>
        <v>12298.488621886949</v>
      </c>
      <c r="G419" s="40">
        <f t="shared" si="66"/>
        <v>0.0007517171872093533</v>
      </c>
      <c r="H419" s="41">
        <f t="shared" si="67"/>
        <v>7.399812648548104</v>
      </c>
      <c r="I419" s="35">
        <f t="shared" si="70"/>
        <v>-6482.1113781130525</v>
      </c>
      <c r="J419" s="41">
        <f t="shared" si="68"/>
        <v>0</v>
      </c>
      <c r="K419" s="41">
        <f t="shared" si="69"/>
        <v>0</v>
      </c>
      <c r="L419" s="42">
        <f t="shared" si="62"/>
        <v>156739.12394580094</v>
      </c>
      <c r="M419" s="45">
        <f t="shared" si="63"/>
        <v>0</v>
      </c>
      <c r="N419" s="44">
        <f t="shared" si="64"/>
        <v>156739.12394580094</v>
      </c>
      <c r="O419" s="41"/>
      <c r="P419" s="41"/>
      <c r="Q419" s="41"/>
    </row>
    <row r="420" spans="1:17" s="70" customFormat="1" ht="12.75">
      <c r="A420" s="35" t="s">
        <v>478</v>
      </c>
      <c r="B420" s="36" t="s">
        <v>147</v>
      </c>
      <c r="C420" s="70">
        <v>359</v>
      </c>
      <c r="D420" s="37">
        <v>1967383.67</v>
      </c>
      <c r="E420" s="38">
        <v>178800</v>
      </c>
      <c r="F420" s="39">
        <f t="shared" si="65"/>
        <v>3950.1719101230424</v>
      </c>
      <c r="G420" s="40">
        <f t="shared" si="66"/>
        <v>0.0002414452871864752</v>
      </c>
      <c r="H420" s="41">
        <f t="shared" si="67"/>
        <v>11.00326437360179</v>
      </c>
      <c r="I420" s="35">
        <f t="shared" si="70"/>
        <v>-106.52808987695792</v>
      </c>
      <c r="J420" s="41">
        <f t="shared" si="68"/>
        <v>0</v>
      </c>
      <c r="K420" s="41">
        <f t="shared" si="69"/>
        <v>0</v>
      </c>
      <c r="L420" s="42">
        <f t="shared" si="62"/>
        <v>50343.29856809686</v>
      </c>
      <c r="M420" s="45">
        <f t="shared" si="63"/>
        <v>0</v>
      </c>
      <c r="N420" s="44">
        <f t="shared" si="64"/>
        <v>50343.29856809686</v>
      </c>
      <c r="O420" s="41"/>
      <c r="P420" s="41"/>
      <c r="Q420" s="41"/>
    </row>
    <row r="421" spans="1:17" s="70" customFormat="1" ht="12.75">
      <c r="A421" s="35" t="s">
        <v>487</v>
      </c>
      <c r="B421" s="36" t="s">
        <v>385</v>
      </c>
      <c r="C421" s="70">
        <v>1414</v>
      </c>
      <c r="D421" s="37">
        <v>2070097.86</v>
      </c>
      <c r="E421" s="38">
        <v>196700</v>
      </c>
      <c r="F421" s="39">
        <f t="shared" si="65"/>
        <v>14881.130523843416</v>
      </c>
      <c r="G421" s="40">
        <f t="shared" si="66"/>
        <v>0.0009095753083001594</v>
      </c>
      <c r="H421" s="41">
        <f t="shared" si="67"/>
        <v>10.524137569903406</v>
      </c>
      <c r="I421" s="35">
        <f t="shared" si="70"/>
        <v>-1097.069476156585</v>
      </c>
      <c r="J421" s="41">
        <f t="shared" si="68"/>
        <v>0</v>
      </c>
      <c r="K421" s="41">
        <f t="shared" si="69"/>
        <v>0</v>
      </c>
      <c r="L421" s="42">
        <f t="shared" si="62"/>
        <v>189653.82115973107</v>
      </c>
      <c r="M421" s="45">
        <f t="shared" si="63"/>
        <v>0</v>
      </c>
      <c r="N421" s="44">
        <f t="shared" si="64"/>
        <v>189653.82115973107</v>
      </c>
      <c r="O421" s="41"/>
      <c r="P421" s="41"/>
      <c r="Q421" s="41"/>
    </row>
    <row r="422" spans="1:17" s="70" customFormat="1" ht="12.75">
      <c r="A422" s="35" t="s">
        <v>482</v>
      </c>
      <c r="B422" s="36" t="s">
        <v>245</v>
      </c>
      <c r="C422" s="70">
        <v>409</v>
      </c>
      <c r="D422" s="37">
        <v>1505849.93</v>
      </c>
      <c r="E422" s="38">
        <v>146800</v>
      </c>
      <c r="F422" s="39">
        <f t="shared" si="65"/>
        <v>4195.453824046322</v>
      </c>
      <c r="G422" s="40">
        <f t="shared" si="66"/>
        <v>0.000256437587141089</v>
      </c>
      <c r="H422" s="41">
        <f t="shared" si="67"/>
        <v>10.257833310626703</v>
      </c>
      <c r="I422" s="35">
        <f t="shared" si="70"/>
        <v>-426.24617595367886</v>
      </c>
      <c r="J422" s="41">
        <f t="shared" si="68"/>
        <v>0</v>
      </c>
      <c r="K422" s="41">
        <f t="shared" si="69"/>
        <v>0</v>
      </c>
      <c r="L422" s="42">
        <f t="shared" si="62"/>
        <v>53469.31457624807</v>
      </c>
      <c r="M422" s="45">
        <f t="shared" si="63"/>
        <v>0</v>
      </c>
      <c r="N422" s="44">
        <f t="shared" si="64"/>
        <v>53469.31457624807</v>
      </c>
      <c r="O422" s="41"/>
      <c r="P422" s="41"/>
      <c r="Q422" s="41"/>
    </row>
    <row r="423" spans="1:17" s="70" customFormat="1" ht="12.75">
      <c r="A423" s="35" t="s">
        <v>488</v>
      </c>
      <c r="B423" s="36" t="s">
        <v>423</v>
      </c>
      <c r="C423" s="70">
        <v>68</v>
      </c>
      <c r="D423" s="37">
        <v>92156.85</v>
      </c>
      <c r="E423" s="38">
        <v>8250</v>
      </c>
      <c r="F423" s="39">
        <f t="shared" si="65"/>
        <v>759.5958545454546</v>
      </c>
      <c r="G423" s="40">
        <f t="shared" si="66"/>
        <v>4.642857157086883E-05</v>
      </c>
      <c r="H423" s="41">
        <f t="shared" si="67"/>
        <v>11.170527272727274</v>
      </c>
      <c r="I423" s="35">
        <f t="shared" si="70"/>
        <v>-8.804145454545449</v>
      </c>
      <c r="J423" s="41">
        <f t="shared" si="68"/>
        <v>0</v>
      </c>
      <c r="K423" s="41">
        <f t="shared" si="69"/>
        <v>0</v>
      </c>
      <c r="L423" s="42">
        <f t="shared" si="62"/>
        <v>9680.733336813018</v>
      </c>
      <c r="M423" s="45">
        <f t="shared" si="63"/>
        <v>0</v>
      </c>
      <c r="N423" s="44">
        <f t="shared" si="64"/>
        <v>9680.733336813018</v>
      </c>
      <c r="O423" s="41"/>
      <c r="P423" s="41"/>
      <c r="Q423" s="41"/>
    </row>
    <row r="424" spans="1:17" s="70" customFormat="1" ht="12.75">
      <c r="A424" s="35" t="s">
        <v>477</v>
      </c>
      <c r="B424" s="36" t="s">
        <v>113</v>
      </c>
      <c r="C424" s="70">
        <v>546</v>
      </c>
      <c r="D424" s="37">
        <v>824821.46</v>
      </c>
      <c r="E424" s="38">
        <v>61850</v>
      </c>
      <c r="F424" s="39">
        <f t="shared" si="65"/>
        <v>7281.366486014551</v>
      </c>
      <c r="G424" s="40">
        <f t="shared" si="66"/>
        <v>0.00044505699051234406</v>
      </c>
      <c r="H424" s="41">
        <f t="shared" si="67"/>
        <v>13.335836054971706</v>
      </c>
      <c r="I424" s="35">
        <f t="shared" si="70"/>
        <v>1111.566486014551</v>
      </c>
      <c r="J424" s="41">
        <f t="shared" si="68"/>
        <v>1111.566486014551</v>
      </c>
      <c r="K424" s="41">
        <f t="shared" si="69"/>
        <v>0.0005669247018688468</v>
      </c>
      <c r="L424" s="42">
        <f t="shared" si="62"/>
        <v>92797.98837356087</v>
      </c>
      <c r="M424" s="45">
        <f t="shared" si="63"/>
        <v>31819.796914910312</v>
      </c>
      <c r="N424" s="44">
        <f t="shared" si="64"/>
        <v>124617.78528847119</v>
      </c>
      <c r="O424" s="41"/>
      <c r="P424" s="41"/>
      <c r="Q424" s="41"/>
    </row>
    <row r="425" spans="1:17" s="70" customFormat="1" ht="12.75">
      <c r="A425" s="35" t="s">
        <v>486</v>
      </c>
      <c r="B425" s="36" t="s">
        <v>364</v>
      </c>
      <c r="C425" s="70">
        <v>45</v>
      </c>
      <c r="D425" s="37">
        <v>420809.87</v>
      </c>
      <c r="E425" s="38">
        <v>66100</v>
      </c>
      <c r="F425" s="39">
        <f t="shared" si="65"/>
        <v>286.48175718608167</v>
      </c>
      <c r="G425" s="40">
        <f t="shared" si="66"/>
        <v>1.7510546809423543E-05</v>
      </c>
      <c r="H425" s="41">
        <f t="shared" si="67"/>
        <v>6.366261270801815</v>
      </c>
      <c r="I425" s="35">
        <f t="shared" si="70"/>
        <v>-222.01824281391833</v>
      </c>
      <c r="J425" s="41">
        <f t="shared" si="68"/>
        <v>0</v>
      </c>
      <c r="K425" s="41">
        <f t="shared" si="69"/>
        <v>0</v>
      </c>
      <c r="L425" s="42">
        <f t="shared" si="62"/>
        <v>3651.090880215059</v>
      </c>
      <c r="M425" s="45">
        <f t="shared" si="63"/>
        <v>0</v>
      </c>
      <c r="N425" s="44">
        <f t="shared" si="64"/>
        <v>3651.090880215059</v>
      </c>
      <c r="O425" s="41"/>
      <c r="P425" s="41"/>
      <c r="Q425" s="41"/>
    </row>
    <row r="426" spans="1:17" s="70" customFormat="1" ht="12.75">
      <c r="A426" s="35" t="s">
        <v>480</v>
      </c>
      <c r="B426" s="36" t="s">
        <v>193</v>
      </c>
      <c r="C426" s="70">
        <v>2788</v>
      </c>
      <c r="D426" s="37">
        <v>7844915.4</v>
      </c>
      <c r="E426" s="38">
        <v>535250</v>
      </c>
      <c r="F426" s="39">
        <f t="shared" si="65"/>
        <v>40862.44583876693</v>
      </c>
      <c r="G426" s="40">
        <f t="shared" si="66"/>
        <v>0.00249762420349335</v>
      </c>
      <c r="H426" s="41">
        <f t="shared" si="67"/>
        <v>14.656544418496031</v>
      </c>
      <c r="I426" s="35">
        <f t="shared" si="70"/>
        <v>9358.045838766933</v>
      </c>
      <c r="J426" s="41">
        <f t="shared" si="68"/>
        <v>9358.045838766933</v>
      </c>
      <c r="K426" s="41">
        <f t="shared" si="69"/>
        <v>0.004772820532076115</v>
      </c>
      <c r="L426" s="42">
        <f t="shared" si="62"/>
        <v>520774.8821796602</v>
      </c>
      <c r="M426" s="45">
        <f t="shared" si="63"/>
        <v>267884.2173243494</v>
      </c>
      <c r="N426" s="44">
        <f t="shared" si="64"/>
        <v>788659.0995040096</v>
      </c>
      <c r="O426" s="41"/>
      <c r="P426" s="41"/>
      <c r="Q426" s="41"/>
    </row>
    <row r="427" spans="1:17" s="70" customFormat="1" ht="12.75">
      <c r="A427" s="35" t="s">
        <v>487</v>
      </c>
      <c r="B427" s="36" t="s">
        <v>386</v>
      </c>
      <c r="C427" s="70">
        <v>796</v>
      </c>
      <c r="D427" s="37">
        <v>1073416.75</v>
      </c>
      <c r="E427" s="38">
        <v>67700</v>
      </c>
      <c r="F427" s="39">
        <f t="shared" si="65"/>
        <v>12620.97094534712</v>
      </c>
      <c r="G427" s="40">
        <f t="shared" si="66"/>
        <v>0.0007714281868751825</v>
      </c>
      <c r="H427" s="41">
        <f t="shared" si="67"/>
        <v>15.855491137370754</v>
      </c>
      <c r="I427" s="35">
        <f t="shared" si="70"/>
        <v>3626.1709453471194</v>
      </c>
      <c r="J427" s="41">
        <f t="shared" si="68"/>
        <v>3626.1709453471194</v>
      </c>
      <c r="K427" s="41">
        <f t="shared" si="69"/>
        <v>0.001849431327753686</v>
      </c>
      <c r="L427" s="42">
        <f t="shared" si="62"/>
        <v>160849.02707464562</v>
      </c>
      <c r="M427" s="45">
        <f t="shared" si="63"/>
        <v>103803.07836861433</v>
      </c>
      <c r="N427" s="44">
        <f t="shared" si="64"/>
        <v>264652.10544325993</v>
      </c>
      <c r="O427" s="41"/>
      <c r="P427" s="41"/>
      <c r="Q427" s="41"/>
    </row>
    <row r="428" spans="1:17" s="70" customFormat="1" ht="12.75">
      <c r="A428" s="35" t="s">
        <v>488</v>
      </c>
      <c r="B428" s="36" t="s">
        <v>424</v>
      </c>
      <c r="C428" s="70">
        <v>187</v>
      </c>
      <c r="D428" s="37">
        <v>303537.05</v>
      </c>
      <c r="E428" s="38">
        <v>24900</v>
      </c>
      <c r="F428" s="39">
        <f t="shared" si="65"/>
        <v>2279.575435742972</v>
      </c>
      <c r="G428" s="40">
        <f t="shared" si="66"/>
        <v>0.00013933387160586949</v>
      </c>
      <c r="H428" s="41">
        <f t="shared" si="67"/>
        <v>12.19024297188755</v>
      </c>
      <c r="I428" s="35">
        <f t="shared" si="70"/>
        <v>166.47543574297163</v>
      </c>
      <c r="J428" s="41">
        <f t="shared" si="68"/>
        <v>166.47543574297163</v>
      </c>
      <c r="K428" s="41">
        <f t="shared" si="69"/>
        <v>8.490633530654601E-05</v>
      </c>
      <c r="L428" s="42">
        <f t="shared" si="62"/>
        <v>29052.241112851538</v>
      </c>
      <c r="M428" s="45">
        <f t="shared" si="63"/>
        <v>4765.540004408891</v>
      </c>
      <c r="N428" s="44">
        <f t="shared" si="64"/>
        <v>33817.78111726043</v>
      </c>
      <c r="O428" s="41"/>
      <c r="P428" s="41"/>
      <c r="Q428" s="41"/>
    </row>
    <row r="429" spans="1:17" s="70" customFormat="1" ht="12.75">
      <c r="A429" s="35" t="s">
        <v>485</v>
      </c>
      <c r="B429" s="36" t="s">
        <v>331</v>
      </c>
      <c r="C429" s="70">
        <v>9707</v>
      </c>
      <c r="D429" s="37">
        <v>17794992.6</v>
      </c>
      <c r="E429" s="38">
        <v>1481700</v>
      </c>
      <c r="F429" s="39">
        <f t="shared" si="65"/>
        <v>116579.59989755011</v>
      </c>
      <c r="G429" s="40">
        <f t="shared" si="66"/>
        <v>0.0071256632920746995</v>
      </c>
      <c r="H429" s="41">
        <f t="shared" si="67"/>
        <v>12.00984855233853</v>
      </c>
      <c r="I429" s="35">
        <f t="shared" si="70"/>
        <v>6890.499897550107</v>
      </c>
      <c r="J429" s="41">
        <f t="shared" si="68"/>
        <v>6890.499897550107</v>
      </c>
      <c r="K429" s="41">
        <f t="shared" si="69"/>
        <v>0.0035143148424274973</v>
      </c>
      <c r="L429" s="42">
        <f t="shared" si="62"/>
        <v>1485758.5285215671</v>
      </c>
      <c r="M429" s="45">
        <f t="shared" si="63"/>
        <v>197248.0370187992</v>
      </c>
      <c r="N429" s="44">
        <f t="shared" si="64"/>
        <v>1683006.5655403663</v>
      </c>
      <c r="O429" s="41"/>
      <c r="P429" s="41"/>
      <c r="Q429" s="41"/>
    </row>
    <row r="430" spans="1:17" s="70" customFormat="1" ht="12.75">
      <c r="A430" s="35" t="s">
        <v>478</v>
      </c>
      <c r="B430" s="36" t="s">
        <v>148</v>
      </c>
      <c r="C430" s="70">
        <v>1571</v>
      </c>
      <c r="D430" s="37">
        <v>5949171.29</v>
      </c>
      <c r="E430" s="38">
        <v>695450</v>
      </c>
      <c r="F430" s="39">
        <f t="shared" si="65"/>
        <v>13438.993596362068</v>
      </c>
      <c r="G430" s="40">
        <f t="shared" si="66"/>
        <v>0.0008214279636932992</v>
      </c>
      <c r="H430" s="41">
        <f t="shared" si="67"/>
        <v>8.554419857646128</v>
      </c>
      <c r="I430" s="35">
        <f t="shared" si="70"/>
        <v>-4313.306403637935</v>
      </c>
      <c r="J430" s="41">
        <f t="shared" si="68"/>
        <v>0</v>
      </c>
      <c r="K430" s="41">
        <f t="shared" si="69"/>
        <v>0</v>
      </c>
      <c r="L430" s="42">
        <f t="shared" si="62"/>
        <v>171274.38563941472</v>
      </c>
      <c r="M430" s="45">
        <f t="shared" si="63"/>
        <v>0</v>
      </c>
      <c r="N430" s="44">
        <f t="shared" si="64"/>
        <v>171274.38563941472</v>
      </c>
      <c r="O430" s="41"/>
      <c r="P430" s="41"/>
      <c r="Q430" s="41"/>
    </row>
    <row r="431" spans="1:17" s="70" customFormat="1" ht="12.75">
      <c r="A431" s="35" t="s">
        <v>478</v>
      </c>
      <c r="B431" s="36" t="s">
        <v>149</v>
      </c>
      <c r="C431" s="70">
        <v>1646</v>
      </c>
      <c r="D431" s="37">
        <v>4305179.33</v>
      </c>
      <c r="E431" s="38">
        <v>504100</v>
      </c>
      <c r="F431" s="39">
        <f t="shared" si="65"/>
        <v>14057.379839674668</v>
      </c>
      <c r="G431" s="40">
        <f t="shared" si="66"/>
        <v>0.0008592254184638501</v>
      </c>
      <c r="H431" s="41">
        <f t="shared" si="67"/>
        <v>8.540327970640746</v>
      </c>
      <c r="I431" s="35">
        <f t="shared" si="70"/>
        <v>-4542.420160325333</v>
      </c>
      <c r="J431" s="41">
        <f t="shared" si="68"/>
        <v>0</v>
      </c>
      <c r="K431" s="41">
        <f t="shared" si="69"/>
        <v>0</v>
      </c>
      <c r="L431" s="42">
        <f t="shared" si="62"/>
        <v>179155.46119405315</v>
      </c>
      <c r="M431" s="45">
        <f t="shared" si="63"/>
        <v>0</v>
      </c>
      <c r="N431" s="44">
        <f t="shared" si="64"/>
        <v>179155.46119405315</v>
      </c>
      <c r="O431" s="41"/>
      <c r="P431" s="41"/>
      <c r="Q431" s="41"/>
    </row>
    <row r="432" spans="1:17" s="70" customFormat="1" ht="12.75">
      <c r="A432" s="35" t="s">
        <v>487</v>
      </c>
      <c r="B432" s="36" t="s">
        <v>387</v>
      </c>
      <c r="C432" s="70">
        <v>1047</v>
      </c>
      <c r="D432" s="37">
        <v>974117.7</v>
      </c>
      <c r="E432" s="38">
        <v>99050</v>
      </c>
      <c r="F432" s="39">
        <f t="shared" si="65"/>
        <v>10296.832225138818</v>
      </c>
      <c r="G432" s="40">
        <f t="shared" si="66"/>
        <v>0.0006293704857093562</v>
      </c>
      <c r="H432" s="41">
        <f t="shared" si="67"/>
        <v>9.834605754669358</v>
      </c>
      <c r="I432" s="35">
        <f t="shared" si="70"/>
        <v>-1534.267774861183</v>
      </c>
      <c r="J432" s="41">
        <f t="shared" si="68"/>
        <v>0</v>
      </c>
      <c r="K432" s="41">
        <f t="shared" si="69"/>
        <v>0</v>
      </c>
      <c r="L432" s="42">
        <f t="shared" si="62"/>
        <v>131228.84543007598</v>
      </c>
      <c r="M432" s="45">
        <f t="shared" si="63"/>
        <v>0</v>
      </c>
      <c r="N432" s="44">
        <f t="shared" si="64"/>
        <v>131228.84543007598</v>
      </c>
      <c r="O432" s="41"/>
      <c r="P432" s="41"/>
      <c r="Q432" s="41"/>
    </row>
    <row r="433" spans="1:17" s="70" customFormat="1" ht="12.75">
      <c r="A433" s="35" t="s">
        <v>474</v>
      </c>
      <c r="B433" s="36" t="s">
        <v>12</v>
      </c>
      <c r="C433" s="70">
        <v>5914</v>
      </c>
      <c r="D433" s="37">
        <v>7467140.84</v>
      </c>
      <c r="E433" s="38">
        <v>830150</v>
      </c>
      <c r="F433" s="39">
        <f t="shared" si="65"/>
        <v>53196.01388635789</v>
      </c>
      <c r="G433" s="40">
        <f t="shared" si="66"/>
        <v>0.0032514855409336687</v>
      </c>
      <c r="H433" s="41">
        <f t="shared" si="67"/>
        <v>8.994929639221827</v>
      </c>
      <c r="I433" s="35">
        <f t="shared" si="70"/>
        <v>-13632.186113642121</v>
      </c>
      <c r="J433" s="41">
        <f t="shared" si="68"/>
        <v>0</v>
      </c>
      <c r="K433" s="41">
        <f t="shared" si="69"/>
        <v>0</v>
      </c>
      <c r="L433" s="42">
        <f t="shared" si="62"/>
        <v>677961.0788205225</v>
      </c>
      <c r="M433" s="45">
        <f t="shared" si="63"/>
        <v>0</v>
      </c>
      <c r="N433" s="44">
        <f t="shared" si="64"/>
        <v>677961.0788205225</v>
      </c>
      <c r="O433" s="41"/>
      <c r="P433" s="41"/>
      <c r="Q433" s="41"/>
    </row>
    <row r="434" spans="1:17" s="70" customFormat="1" ht="12.75">
      <c r="A434" s="35" t="s">
        <v>480</v>
      </c>
      <c r="B434" s="36" t="s">
        <v>194</v>
      </c>
      <c r="C434" s="70">
        <v>2411</v>
      </c>
      <c r="D434" s="37">
        <v>5193980.97</v>
      </c>
      <c r="E434" s="38">
        <v>382550</v>
      </c>
      <c r="F434" s="39">
        <f t="shared" si="65"/>
        <v>32734.77484948373</v>
      </c>
      <c r="G434" s="40">
        <f t="shared" si="66"/>
        <v>0.002000838772171821</v>
      </c>
      <c r="H434" s="41">
        <f t="shared" si="67"/>
        <v>13.577260410403868</v>
      </c>
      <c r="I434" s="35">
        <f t="shared" si="70"/>
        <v>5490.474849483724</v>
      </c>
      <c r="J434" s="41">
        <f t="shared" si="68"/>
        <v>5490.474849483724</v>
      </c>
      <c r="K434" s="41">
        <f t="shared" si="69"/>
        <v>0.0028002695802050435</v>
      </c>
      <c r="L434" s="42">
        <f t="shared" si="62"/>
        <v>417191.0947935568</v>
      </c>
      <c r="M434" s="45">
        <f t="shared" si="63"/>
        <v>157170.80073490797</v>
      </c>
      <c r="N434" s="44">
        <f t="shared" si="64"/>
        <v>574361.8955284648</v>
      </c>
      <c r="O434" s="41"/>
      <c r="P434" s="41"/>
      <c r="Q434" s="41"/>
    </row>
    <row r="435" spans="1:17" s="70" customFormat="1" ht="12.75">
      <c r="A435" s="35" t="s">
        <v>487</v>
      </c>
      <c r="B435" s="36" t="s">
        <v>388</v>
      </c>
      <c r="C435" s="70">
        <v>2320</v>
      </c>
      <c r="D435" s="37">
        <v>2026007.58</v>
      </c>
      <c r="E435" s="38">
        <v>196800</v>
      </c>
      <c r="F435" s="39">
        <f t="shared" si="65"/>
        <v>23883.829195121954</v>
      </c>
      <c r="G435" s="40">
        <f t="shared" si="66"/>
        <v>0.001459844819500354</v>
      </c>
      <c r="H435" s="41">
        <f t="shared" si="67"/>
        <v>10.294753963414635</v>
      </c>
      <c r="I435" s="35">
        <f t="shared" si="70"/>
        <v>-2332.170804878048</v>
      </c>
      <c r="J435" s="41">
        <f t="shared" si="68"/>
        <v>0</v>
      </c>
      <c r="K435" s="41">
        <f t="shared" si="69"/>
        <v>0</v>
      </c>
      <c r="L435" s="42">
        <f t="shared" si="62"/>
        <v>304389.4725285514</v>
      </c>
      <c r="M435" s="45">
        <f t="shared" si="63"/>
        <v>0</v>
      </c>
      <c r="N435" s="44">
        <f t="shared" si="64"/>
        <v>304389.4725285514</v>
      </c>
      <c r="O435" s="41"/>
      <c r="P435" s="41"/>
      <c r="Q435" s="41"/>
    </row>
    <row r="436" spans="1:17" s="70" customFormat="1" ht="12.75">
      <c r="A436" s="35" t="s">
        <v>490</v>
      </c>
      <c r="B436" s="36" t="s">
        <v>504</v>
      </c>
      <c r="C436" s="70">
        <v>8512</v>
      </c>
      <c r="D436" s="37">
        <v>32051725.233596496</v>
      </c>
      <c r="E436" s="38">
        <v>5204750</v>
      </c>
      <c r="F436" s="39">
        <f t="shared" si="65"/>
        <v>52418.326564844305</v>
      </c>
      <c r="G436" s="40">
        <f t="shared" si="66"/>
        <v>0.00320395116953</v>
      </c>
      <c r="H436" s="41">
        <f t="shared" si="67"/>
        <v>6.158168064478889</v>
      </c>
      <c r="I436" s="35">
        <f t="shared" si="70"/>
        <v>-43767.27343515571</v>
      </c>
      <c r="J436" s="41">
        <f t="shared" si="68"/>
        <v>0</v>
      </c>
      <c r="K436" s="41">
        <f t="shared" si="69"/>
        <v>0</v>
      </c>
      <c r="L436" s="42">
        <f t="shared" si="62"/>
        <v>668049.7772593806</v>
      </c>
      <c r="M436" s="45">
        <f t="shared" si="63"/>
        <v>0</v>
      </c>
      <c r="N436" s="44">
        <f t="shared" si="64"/>
        <v>668049.7772593806</v>
      </c>
      <c r="O436" s="41"/>
      <c r="P436" s="41"/>
      <c r="Q436" s="41"/>
    </row>
    <row r="437" spans="1:17" s="70" customFormat="1" ht="12.75">
      <c r="A437" s="35" t="s">
        <v>482</v>
      </c>
      <c r="B437" s="36" t="s">
        <v>246</v>
      </c>
      <c r="C437" s="70">
        <v>70</v>
      </c>
      <c r="D437" s="37">
        <v>339780.71</v>
      </c>
      <c r="E437" s="38">
        <v>35650</v>
      </c>
      <c r="F437" s="39">
        <f t="shared" si="65"/>
        <v>667.1710995792428</v>
      </c>
      <c r="G437" s="40">
        <f t="shared" si="66"/>
        <v>4.077931831969539E-05</v>
      </c>
      <c r="H437" s="41">
        <f t="shared" si="67"/>
        <v>9.531015708274895</v>
      </c>
      <c r="I437" s="35">
        <f t="shared" si="70"/>
        <v>-123.82890042075742</v>
      </c>
      <c r="J437" s="41">
        <f t="shared" si="68"/>
        <v>0</v>
      </c>
      <c r="K437" s="41">
        <f t="shared" si="69"/>
        <v>0</v>
      </c>
      <c r="L437" s="42">
        <f t="shared" si="62"/>
        <v>8502.818263693514</v>
      </c>
      <c r="M437" s="45">
        <f t="shared" si="63"/>
        <v>0</v>
      </c>
      <c r="N437" s="44">
        <f t="shared" si="64"/>
        <v>8502.818263693514</v>
      </c>
      <c r="O437" s="41"/>
      <c r="P437" s="41"/>
      <c r="Q437" s="41"/>
    </row>
    <row r="438" spans="1:17" s="70" customFormat="1" ht="12.75">
      <c r="A438" s="35" t="s">
        <v>475</v>
      </c>
      <c r="B438" s="36" t="s">
        <v>64</v>
      </c>
      <c r="C438" s="70">
        <v>2028</v>
      </c>
      <c r="D438" s="37">
        <v>1344076.18</v>
      </c>
      <c r="E438" s="38">
        <v>86400</v>
      </c>
      <c r="F438" s="39">
        <f t="shared" si="65"/>
        <v>31548.454780555556</v>
      </c>
      <c r="G438" s="40">
        <f t="shared" si="66"/>
        <v>0.0019283276520852726</v>
      </c>
      <c r="H438" s="41">
        <f t="shared" si="67"/>
        <v>15.556437268518518</v>
      </c>
      <c r="I438" s="35">
        <f t="shared" si="70"/>
        <v>8632.054780555554</v>
      </c>
      <c r="J438" s="41">
        <f t="shared" si="68"/>
        <v>8632.054780555554</v>
      </c>
      <c r="K438" s="41">
        <f t="shared" si="69"/>
        <v>0.004402548245699763</v>
      </c>
      <c r="L438" s="42">
        <f t="shared" si="62"/>
        <v>402071.93877041654</v>
      </c>
      <c r="M438" s="45">
        <f t="shared" si="63"/>
        <v>247101.93545009673</v>
      </c>
      <c r="N438" s="44">
        <f t="shared" si="64"/>
        <v>649173.8742205133</v>
      </c>
      <c r="O438" s="41"/>
      <c r="P438" s="41"/>
      <c r="Q438" s="41"/>
    </row>
    <row r="439" spans="1:17" s="70" customFormat="1" ht="12.75">
      <c r="A439" s="35" t="s">
        <v>488</v>
      </c>
      <c r="B439" s="36" t="s">
        <v>425</v>
      </c>
      <c r="C439" s="70">
        <v>96</v>
      </c>
      <c r="D439" s="37">
        <v>216201.05</v>
      </c>
      <c r="E439" s="38">
        <v>10700</v>
      </c>
      <c r="F439" s="39">
        <f t="shared" si="65"/>
        <v>1939.7477383177568</v>
      </c>
      <c r="G439" s="40">
        <f t="shared" si="66"/>
        <v>0.00011856267534768084</v>
      </c>
      <c r="H439" s="41">
        <f t="shared" si="67"/>
        <v>20.205705607476634</v>
      </c>
      <c r="I439" s="35">
        <f t="shared" si="70"/>
        <v>854.9477383177568</v>
      </c>
      <c r="J439" s="41">
        <f t="shared" si="68"/>
        <v>854.9477383177568</v>
      </c>
      <c r="K439" s="41">
        <f t="shared" si="69"/>
        <v>0.0004360431856820972</v>
      </c>
      <c r="L439" s="42">
        <f t="shared" si="62"/>
        <v>24721.27840478712</v>
      </c>
      <c r="M439" s="45">
        <f t="shared" si="63"/>
        <v>24473.806783858712</v>
      </c>
      <c r="N439" s="44">
        <f t="shared" si="64"/>
        <v>49195.08518864583</v>
      </c>
      <c r="O439" s="41"/>
      <c r="P439" s="41"/>
      <c r="Q439" s="41"/>
    </row>
    <row r="440" spans="1:17" s="70" customFormat="1" ht="12.75">
      <c r="A440" s="35" t="s">
        <v>479</v>
      </c>
      <c r="B440" s="36" t="s">
        <v>174</v>
      </c>
      <c r="C440" s="70">
        <v>4621</v>
      </c>
      <c r="D440" s="37">
        <v>4809452</v>
      </c>
      <c r="E440" s="38">
        <v>541900</v>
      </c>
      <c r="F440" s="39">
        <f t="shared" si="65"/>
        <v>41012.13820262041</v>
      </c>
      <c r="G440" s="40">
        <f t="shared" si="66"/>
        <v>0.002506773809283317</v>
      </c>
      <c r="H440" s="41">
        <f t="shared" si="67"/>
        <v>8.875165159623547</v>
      </c>
      <c r="I440" s="35">
        <f t="shared" si="70"/>
        <v>-11205.161797379591</v>
      </c>
      <c r="J440" s="41">
        <f t="shared" si="68"/>
        <v>0</v>
      </c>
      <c r="K440" s="41">
        <f t="shared" si="69"/>
        <v>0</v>
      </c>
      <c r="L440" s="42">
        <f t="shared" si="62"/>
        <v>522682.6491169744</v>
      </c>
      <c r="M440" s="45">
        <f t="shared" si="63"/>
        <v>0</v>
      </c>
      <c r="N440" s="44">
        <f t="shared" si="64"/>
        <v>522682.6491169744</v>
      </c>
      <c r="O440" s="41"/>
      <c r="P440" s="41"/>
      <c r="Q440" s="41"/>
    </row>
    <row r="441" spans="1:17" s="70" customFormat="1" ht="12.75">
      <c r="A441" s="35" t="s">
        <v>483</v>
      </c>
      <c r="B441" s="36" t="s">
        <v>301</v>
      </c>
      <c r="C441" s="70">
        <v>1845</v>
      </c>
      <c r="D441" s="37">
        <v>5057472.85</v>
      </c>
      <c r="E441" s="38">
        <v>320950</v>
      </c>
      <c r="F441" s="39">
        <f t="shared" si="65"/>
        <v>29073.180894999223</v>
      </c>
      <c r="G441" s="40">
        <f t="shared" si="66"/>
        <v>0.0017770321571647198</v>
      </c>
      <c r="H441" s="41">
        <f t="shared" si="67"/>
        <v>15.75782162330581</v>
      </c>
      <c r="I441" s="35">
        <f t="shared" si="70"/>
        <v>8224.68089499922</v>
      </c>
      <c r="J441" s="41">
        <f t="shared" si="68"/>
        <v>8224.68089499922</v>
      </c>
      <c r="K441" s="41">
        <f t="shared" si="69"/>
        <v>0.004194778110917959</v>
      </c>
      <c r="L441" s="42">
        <f t="shared" si="62"/>
        <v>370525.60228338145</v>
      </c>
      <c r="M441" s="45">
        <f t="shared" si="63"/>
        <v>235440.41590094508</v>
      </c>
      <c r="N441" s="44">
        <f t="shared" si="64"/>
        <v>605966.0181843266</v>
      </c>
      <c r="O441" s="41"/>
      <c r="P441" s="41"/>
      <c r="Q441" s="41"/>
    </row>
    <row r="442" spans="1:17" s="70" customFormat="1" ht="12.75">
      <c r="A442" s="35" t="s">
        <v>478</v>
      </c>
      <c r="B442" s="36" t="s">
        <v>150</v>
      </c>
      <c r="C442" s="70">
        <v>524</v>
      </c>
      <c r="D442" s="37">
        <v>718866.36</v>
      </c>
      <c r="E442" s="38">
        <v>78500</v>
      </c>
      <c r="F442" s="39">
        <f t="shared" si="65"/>
        <v>4798.547422165605</v>
      </c>
      <c r="G442" s="40">
        <f t="shared" si="66"/>
        <v>0.00029330031370371586</v>
      </c>
      <c r="H442" s="41">
        <f t="shared" si="67"/>
        <v>9.157533248407644</v>
      </c>
      <c r="I442" s="35">
        <f t="shared" si="70"/>
        <v>-1122.652577834395</v>
      </c>
      <c r="J442" s="41">
        <f t="shared" si="68"/>
        <v>0</v>
      </c>
      <c r="K442" s="41">
        <f t="shared" si="69"/>
        <v>0</v>
      </c>
      <c r="L442" s="42">
        <f t="shared" si="62"/>
        <v>61155.49172636639</v>
      </c>
      <c r="M442" s="45">
        <f t="shared" si="63"/>
        <v>0</v>
      </c>
      <c r="N442" s="44">
        <f t="shared" si="64"/>
        <v>61155.49172636639</v>
      </c>
      <c r="O442" s="41"/>
      <c r="P442" s="41"/>
      <c r="Q442" s="41"/>
    </row>
    <row r="443" spans="1:17" s="70" customFormat="1" ht="12.75">
      <c r="A443" s="35" t="s">
        <v>479</v>
      </c>
      <c r="B443" s="36" t="s">
        <v>175</v>
      </c>
      <c r="C443" s="70">
        <v>595</v>
      </c>
      <c r="D443" s="37">
        <v>1253966.54</v>
      </c>
      <c r="E443" s="38">
        <v>108950</v>
      </c>
      <c r="F443" s="39">
        <f t="shared" si="65"/>
        <v>6848.188079853145</v>
      </c>
      <c r="G443" s="40">
        <f t="shared" si="66"/>
        <v>0.0004185799441816282</v>
      </c>
      <c r="H443" s="41">
        <f t="shared" si="67"/>
        <v>11.50955979807251</v>
      </c>
      <c r="I443" s="35">
        <f t="shared" si="70"/>
        <v>124.68807985314339</v>
      </c>
      <c r="J443" s="41">
        <f t="shared" si="68"/>
        <v>124.68807985314339</v>
      </c>
      <c r="K443" s="41">
        <f t="shared" si="69"/>
        <v>6.359381412333885E-05</v>
      </c>
      <c r="L443" s="42">
        <f t="shared" si="62"/>
        <v>87277.30969657724</v>
      </c>
      <c r="M443" s="45">
        <f t="shared" si="63"/>
        <v>3569.3315951459927</v>
      </c>
      <c r="N443" s="44">
        <f t="shared" si="64"/>
        <v>90846.64129172324</v>
      </c>
      <c r="O443" s="41"/>
      <c r="P443" s="41"/>
      <c r="Q443" s="41"/>
    </row>
    <row r="444" spans="1:17" s="70" customFormat="1" ht="12.75">
      <c r="A444" s="35" t="s">
        <v>480</v>
      </c>
      <c r="B444" s="36" t="s">
        <v>195</v>
      </c>
      <c r="C444" s="70">
        <v>1302</v>
      </c>
      <c r="D444" s="37">
        <v>6930899.32</v>
      </c>
      <c r="E444" s="38">
        <v>679900</v>
      </c>
      <c r="F444" s="39">
        <f t="shared" si="65"/>
        <v>13272.585548816005</v>
      </c>
      <c r="G444" s="40">
        <f t="shared" si="66"/>
        <v>0.0008112566496988537</v>
      </c>
      <c r="H444" s="41">
        <f t="shared" si="67"/>
        <v>10.193998117370201</v>
      </c>
      <c r="I444" s="35">
        <f t="shared" si="70"/>
        <v>-1440.014451183999</v>
      </c>
      <c r="J444" s="41">
        <f t="shared" si="68"/>
        <v>0</v>
      </c>
      <c r="K444" s="41">
        <f t="shared" si="69"/>
        <v>0</v>
      </c>
      <c r="L444" s="42">
        <f t="shared" si="62"/>
        <v>169153.58426358688</v>
      </c>
      <c r="M444" s="45">
        <f t="shared" si="63"/>
        <v>0</v>
      </c>
      <c r="N444" s="44">
        <f t="shared" si="64"/>
        <v>169153.58426358688</v>
      </c>
      <c r="O444" s="41"/>
      <c r="P444" s="41"/>
      <c r="Q444" s="41"/>
    </row>
    <row r="445" spans="1:17" s="70" customFormat="1" ht="12.75">
      <c r="A445" s="35" t="s">
        <v>475</v>
      </c>
      <c r="B445" s="36" t="s">
        <v>65</v>
      </c>
      <c r="C445" s="70">
        <v>235</v>
      </c>
      <c r="D445" s="37">
        <v>310108</v>
      </c>
      <c r="E445" s="38">
        <v>22550</v>
      </c>
      <c r="F445" s="39">
        <f t="shared" si="65"/>
        <v>3231.724168514412</v>
      </c>
      <c r="G445" s="40">
        <f t="shared" si="66"/>
        <v>0.00019753180057171998</v>
      </c>
      <c r="H445" s="41">
        <f t="shared" si="67"/>
        <v>13.752017738359202</v>
      </c>
      <c r="I445" s="35">
        <f t="shared" si="70"/>
        <v>576.2241685144122</v>
      </c>
      <c r="J445" s="41">
        <f t="shared" si="68"/>
        <v>576.2241685144122</v>
      </c>
      <c r="K445" s="41">
        <f t="shared" si="69"/>
        <v>0.00029388769727659904</v>
      </c>
      <c r="L445" s="42">
        <f t="shared" si="62"/>
        <v>41186.980821851845</v>
      </c>
      <c r="M445" s="45">
        <f t="shared" si="63"/>
        <v>16495.042132236107</v>
      </c>
      <c r="N445" s="44">
        <f t="shared" si="64"/>
        <v>57682.02295408795</v>
      </c>
      <c r="O445" s="41"/>
      <c r="P445" s="41"/>
      <c r="Q445" s="41"/>
    </row>
    <row r="446" spans="1:17" s="70" customFormat="1" ht="12.75">
      <c r="A446" s="35" t="s">
        <v>488</v>
      </c>
      <c r="B446" s="36" t="s">
        <v>426</v>
      </c>
      <c r="C446" s="70">
        <v>69</v>
      </c>
      <c r="D446" s="37">
        <v>154883.29</v>
      </c>
      <c r="E446" s="38">
        <v>9950</v>
      </c>
      <c r="F446" s="39">
        <f t="shared" si="65"/>
        <v>1074.0650261306532</v>
      </c>
      <c r="G446" s="40">
        <f t="shared" si="66"/>
        <v>6.564978552616634E-05</v>
      </c>
      <c r="H446" s="41">
        <f t="shared" si="67"/>
        <v>15.566159798994976</v>
      </c>
      <c r="I446" s="35">
        <f t="shared" si="70"/>
        <v>294.3650261306533</v>
      </c>
      <c r="J446" s="41">
        <f t="shared" si="68"/>
        <v>294.3650261306533</v>
      </c>
      <c r="K446" s="41">
        <f t="shared" si="69"/>
        <v>0.00015013299409384257</v>
      </c>
      <c r="L446" s="42">
        <f t="shared" si="62"/>
        <v>13688.512176768014</v>
      </c>
      <c r="M446" s="45">
        <f t="shared" si="63"/>
        <v>8426.518312829954</v>
      </c>
      <c r="N446" s="44">
        <f t="shared" si="64"/>
        <v>22115.030489597968</v>
      </c>
      <c r="O446" s="41"/>
      <c r="P446" s="41"/>
      <c r="Q446" s="41"/>
    </row>
    <row r="447" spans="1:17" s="70" customFormat="1" ht="12.75">
      <c r="A447" s="35" t="s">
        <v>487</v>
      </c>
      <c r="B447" s="36" t="s">
        <v>389</v>
      </c>
      <c r="C447" s="70">
        <v>822</v>
      </c>
      <c r="D447" s="37">
        <v>864349.4</v>
      </c>
      <c r="E447" s="38">
        <v>88000</v>
      </c>
      <c r="F447" s="39">
        <f t="shared" si="65"/>
        <v>8073.809168181819</v>
      </c>
      <c r="G447" s="40">
        <f t="shared" si="66"/>
        <v>0.0004934932498266221</v>
      </c>
      <c r="H447" s="41">
        <f t="shared" si="67"/>
        <v>9.822152272727273</v>
      </c>
      <c r="I447" s="35">
        <f t="shared" si="70"/>
        <v>-1214.7908318181824</v>
      </c>
      <c r="J447" s="41">
        <f t="shared" si="68"/>
        <v>0</v>
      </c>
      <c r="K447" s="41">
        <f t="shared" si="69"/>
        <v>0</v>
      </c>
      <c r="L447" s="42">
        <f t="shared" si="62"/>
        <v>102897.34087116079</v>
      </c>
      <c r="M447" s="45">
        <f t="shared" si="63"/>
        <v>0</v>
      </c>
      <c r="N447" s="44">
        <f t="shared" si="64"/>
        <v>102897.34087116079</v>
      </c>
      <c r="O447" s="41"/>
      <c r="P447" s="41"/>
      <c r="Q447" s="41"/>
    </row>
    <row r="448" spans="1:17" s="70" customFormat="1" ht="12.75">
      <c r="A448" s="35" t="s">
        <v>481</v>
      </c>
      <c r="B448" s="36" t="s">
        <v>212</v>
      </c>
      <c r="C448" s="70">
        <v>5290</v>
      </c>
      <c r="D448" s="37">
        <v>9458085.2</v>
      </c>
      <c r="E448" s="38">
        <v>752250</v>
      </c>
      <c r="F448" s="39">
        <f t="shared" si="65"/>
        <v>66511.49313127284</v>
      </c>
      <c r="G448" s="40">
        <f t="shared" si="66"/>
        <v>0.00406536397039521</v>
      </c>
      <c r="H448" s="41">
        <f t="shared" si="67"/>
        <v>12.573061083416416</v>
      </c>
      <c r="I448" s="35">
        <f t="shared" si="70"/>
        <v>6734.493131272837</v>
      </c>
      <c r="J448" s="41">
        <f t="shared" si="68"/>
        <v>6734.493131272837</v>
      </c>
      <c r="K448" s="41">
        <f t="shared" si="69"/>
        <v>0.0034347477714748867</v>
      </c>
      <c r="L448" s="42">
        <f aca="true" t="shared" si="71" ref="L448:L492">$B$500*G448</f>
        <v>847661.3254062894</v>
      </c>
      <c r="M448" s="45">
        <f aca="true" t="shared" si="72" ref="M448:M491">$G$500*K448</f>
        <v>192782.17403826525</v>
      </c>
      <c r="N448" s="44">
        <f aca="true" t="shared" si="73" ref="N448:N493">L448+M448</f>
        <v>1040443.4994445547</v>
      </c>
      <c r="O448" s="41"/>
      <c r="P448" s="41"/>
      <c r="Q448" s="41"/>
    </row>
    <row r="449" spans="1:17" s="70" customFormat="1" ht="12.75">
      <c r="A449" s="35" t="s">
        <v>474</v>
      </c>
      <c r="B449" s="36" t="s">
        <v>13</v>
      </c>
      <c r="C449" s="70">
        <v>1638</v>
      </c>
      <c r="D449" s="37">
        <v>2084197.22</v>
      </c>
      <c r="E449" s="38">
        <v>189250</v>
      </c>
      <c r="F449" s="39">
        <f t="shared" si="65"/>
        <v>18039.18122250991</v>
      </c>
      <c r="G449" s="40">
        <f t="shared" si="66"/>
        <v>0.001102603985339491</v>
      </c>
      <c r="H449" s="41">
        <f t="shared" si="67"/>
        <v>11.012931149273447</v>
      </c>
      <c r="I449" s="35">
        <f t="shared" si="70"/>
        <v>-470.218777490095</v>
      </c>
      <c r="J449" s="41">
        <f t="shared" si="68"/>
        <v>0</v>
      </c>
      <c r="K449" s="41">
        <f t="shared" si="69"/>
        <v>0</v>
      </c>
      <c r="L449" s="42">
        <f t="shared" si="71"/>
        <v>229901.86424077308</v>
      </c>
      <c r="M449" s="45">
        <f t="shared" si="72"/>
        <v>0</v>
      </c>
      <c r="N449" s="44">
        <f t="shared" si="73"/>
        <v>229901.86424077308</v>
      </c>
      <c r="O449" s="41"/>
      <c r="P449" s="41"/>
      <c r="Q449" s="41"/>
    </row>
    <row r="450" spans="1:17" s="70" customFormat="1" ht="12.75">
      <c r="A450" s="35" t="s">
        <v>475</v>
      </c>
      <c r="B450" s="36" t="s">
        <v>505</v>
      </c>
      <c r="C450" s="70">
        <v>530</v>
      </c>
      <c r="D450" s="37">
        <v>569586.75</v>
      </c>
      <c r="E450" s="38">
        <v>55900</v>
      </c>
      <c r="F450" s="39">
        <f aca="true" t="shared" si="74" ref="F450:F492">(C450*D450)/E450</f>
        <v>5400.375268336315</v>
      </c>
      <c r="G450" s="40">
        <f aca="true" t="shared" si="75" ref="G450:G491">F450/$F$493</f>
        <v>0.00033008567405300214</v>
      </c>
      <c r="H450" s="41">
        <f aca="true" t="shared" si="76" ref="H450:H492">D450/E450</f>
        <v>10.189387298747764</v>
      </c>
      <c r="I450" s="35">
        <f t="shared" si="70"/>
        <v>-588.6247316636853</v>
      </c>
      <c r="J450" s="41">
        <f aca="true" t="shared" si="77" ref="J450:J492">IF(I450&gt;0,I450,0)</f>
        <v>0</v>
      </c>
      <c r="K450" s="41">
        <f aca="true" t="shared" si="78" ref="K450:K492">J450/$J$493</f>
        <v>0</v>
      </c>
      <c r="L450" s="42">
        <f t="shared" si="71"/>
        <v>68825.53739418213</v>
      </c>
      <c r="M450" s="45">
        <f t="shared" si="72"/>
        <v>0</v>
      </c>
      <c r="N450" s="44">
        <f t="shared" si="73"/>
        <v>68825.53739418213</v>
      </c>
      <c r="O450" s="41"/>
      <c r="P450" s="41"/>
      <c r="Q450" s="41"/>
    </row>
    <row r="451" spans="1:17" s="70" customFormat="1" ht="12.75">
      <c r="A451" s="35" t="s">
        <v>478</v>
      </c>
      <c r="B451" s="36" t="s">
        <v>151</v>
      </c>
      <c r="C451" s="70">
        <v>341</v>
      </c>
      <c r="D451" s="37">
        <v>501533.53</v>
      </c>
      <c r="E451" s="38">
        <v>53350</v>
      </c>
      <c r="F451" s="39">
        <f t="shared" si="74"/>
        <v>3205.678232989691</v>
      </c>
      <c r="G451" s="40">
        <f t="shared" si="75"/>
        <v>0.00019593980191295508</v>
      </c>
      <c r="H451" s="41">
        <f t="shared" si="76"/>
        <v>9.400815932521088</v>
      </c>
      <c r="I451" s="35">
        <f t="shared" si="70"/>
        <v>-647.6217670103093</v>
      </c>
      <c r="J451" s="41">
        <f t="shared" si="77"/>
        <v>0</v>
      </c>
      <c r="K451" s="41">
        <f t="shared" si="78"/>
        <v>0</v>
      </c>
      <c r="L451" s="42">
        <f t="shared" si="71"/>
        <v>40855.036203126234</v>
      </c>
      <c r="M451" s="45">
        <f t="shared" si="72"/>
        <v>0</v>
      </c>
      <c r="N451" s="44">
        <f t="shared" si="73"/>
        <v>40855.036203126234</v>
      </c>
      <c r="O451" s="41"/>
      <c r="P451" s="41"/>
      <c r="Q451" s="41"/>
    </row>
    <row r="452" spans="1:17" s="70" customFormat="1" ht="12.75">
      <c r="A452" s="35" t="s">
        <v>480</v>
      </c>
      <c r="B452" s="36" t="s">
        <v>196</v>
      </c>
      <c r="C452" s="70">
        <v>4930</v>
      </c>
      <c r="D452" s="37">
        <v>6440105.6</v>
      </c>
      <c r="E452" s="38">
        <v>515800</v>
      </c>
      <c r="F452" s="39">
        <f t="shared" si="74"/>
        <v>61554.32455990694</v>
      </c>
      <c r="G452" s="40">
        <f t="shared" si="75"/>
        <v>0.0037623682991744286</v>
      </c>
      <c r="H452" s="41">
        <f t="shared" si="76"/>
        <v>12.48566421093447</v>
      </c>
      <c r="I452" s="35">
        <f t="shared" si="70"/>
        <v>5845.324559906932</v>
      </c>
      <c r="J452" s="41">
        <f t="shared" si="77"/>
        <v>5845.324559906932</v>
      </c>
      <c r="K452" s="41">
        <f t="shared" si="78"/>
        <v>0.0029812511668406904</v>
      </c>
      <c r="L452" s="42">
        <f t="shared" si="71"/>
        <v>784484.2730858283</v>
      </c>
      <c r="M452" s="45">
        <f t="shared" si="72"/>
        <v>167328.7587725466</v>
      </c>
      <c r="N452" s="44">
        <f t="shared" si="73"/>
        <v>951813.0318583748</v>
      </c>
      <c r="O452" s="41"/>
      <c r="P452" s="41"/>
      <c r="Q452" s="41"/>
    </row>
    <row r="453" spans="1:17" s="70" customFormat="1" ht="12.75">
      <c r="A453" s="35" t="s">
        <v>475</v>
      </c>
      <c r="B453" s="36" t="s">
        <v>66</v>
      </c>
      <c r="C453" s="70">
        <v>1542</v>
      </c>
      <c r="D453" s="37">
        <v>1404003.54</v>
      </c>
      <c r="E453" s="38">
        <v>114400</v>
      </c>
      <c r="F453" s="39">
        <f t="shared" si="74"/>
        <v>18924.593170279717</v>
      </c>
      <c r="G453" s="40">
        <f t="shared" si="75"/>
        <v>0.0011567227798810072</v>
      </c>
      <c r="H453" s="41">
        <f t="shared" si="76"/>
        <v>12.272758216783217</v>
      </c>
      <c r="I453" s="35">
        <f t="shared" si="70"/>
        <v>1499.9931702797192</v>
      </c>
      <c r="J453" s="41">
        <f t="shared" si="77"/>
        <v>1499.9931702797192</v>
      </c>
      <c r="K453" s="41">
        <f t="shared" si="78"/>
        <v>0.0007650313243206257</v>
      </c>
      <c r="L453" s="42">
        <f t="shared" si="71"/>
        <v>241186.0713731526</v>
      </c>
      <c r="M453" s="45">
        <f t="shared" si="72"/>
        <v>42938.932265926866</v>
      </c>
      <c r="N453" s="44">
        <f t="shared" si="73"/>
        <v>284125.00363907946</v>
      </c>
      <c r="O453" s="41"/>
      <c r="P453" s="41"/>
      <c r="Q453" s="41"/>
    </row>
    <row r="454" spans="1:17" s="70" customFormat="1" ht="12.75">
      <c r="A454" s="35" t="s">
        <v>480</v>
      </c>
      <c r="B454" s="36" t="s">
        <v>197</v>
      </c>
      <c r="C454" s="70">
        <v>1617</v>
      </c>
      <c r="D454" s="37">
        <v>2529634.05</v>
      </c>
      <c r="E454" s="38">
        <v>230650</v>
      </c>
      <c r="F454" s="39">
        <f t="shared" si="74"/>
        <v>17734.30851441578</v>
      </c>
      <c r="G454" s="40">
        <f t="shared" si="75"/>
        <v>0.0010839693334215666</v>
      </c>
      <c r="H454" s="41">
        <f t="shared" si="76"/>
        <v>10.96741404725775</v>
      </c>
      <c r="I454" s="35">
        <f t="shared" si="70"/>
        <v>-537.7914855842203</v>
      </c>
      <c r="J454" s="41">
        <f t="shared" si="77"/>
        <v>0</v>
      </c>
      <c r="K454" s="41">
        <f t="shared" si="78"/>
        <v>0</v>
      </c>
      <c r="L454" s="42">
        <f t="shared" si="71"/>
        <v>226016.38833793602</v>
      </c>
      <c r="M454" s="45">
        <f t="shared" si="72"/>
        <v>0</v>
      </c>
      <c r="N454" s="44">
        <f t="shared" si="73"/>
        <v>226016.38833793602</v>
      </c>
      <c r="O454" s="41"/>
      <c r="P454" s="41"/>
      <c r="Q454" s="41"/>
    </row>
    <row r="455" spans="1:17" s="70" customFormat="1" ht="12.75">
      <c r="A455" s="35" t="s">
        <v>489</v>
      </c>
      <c r="B455" s="36" t="s">
        <v>455</v>
      </c>
      <c r="C455" s="70">
        <v>8144</v>
      </c>
      <c r="D455" s="37">
        <v>13411822.2</v>
      </c>
      <c r="E455" s="38">
        <v>1372350</v>
      </c>
      <c r="F455" s="39">
        <f t="shared" si="74"/>
        <v>79590.39603366487</v>
      </c>
      <c r="G455" s="40">
        <f t="shared" si="75"/>
        <v>0.004864782208183678</v>
      </c>
      <c r="H455" s="41">
        <f t="shared" si="76"/>
        <v>9.77288752869166</v>
      </c>
      <c r="I455" s="35">
        <f t="shared" si="70"/>
        <v>-12436.803966335126</v>
      </c>
      <c r="J455" s="41">
        <f t="shared" si="77"/>
        <v>0</v>
      </c>
      <c r="K455" s="41">
        <f t="shared" si="78"/>
        <v>0</v>
      </c>
      <c r="L455" s="42">
        <f t="shared" si="71"/>
        <v>1014346.5048717477</v>
      </c>
      <c r="M455" s="45">
        <f t="shared" si="72"/>
        <v>0</v>
      </c>
      <c r="N455" s="44">
        <f t="shared" si="73"/>
        <v>1014346.5048717477</v>
      </c>
      <c r="O455" s="41"/>
      <c r="P455" s="41"/>
      <c r="Q455" s="41"/>
    </row>
    <row r="456" spans="1:17" s="70" customFormat="1" ht="12.75">
      <c r="A456" s="35" t="s">
        <v>482</v>
      </c>
      <c r="B456" s="36" t="s">
        <v>247</v>
      </c>
      <c r="C456" s="70">
        <v>1642</v>
      </c>
      <c r="D456" s="37">
        <v>3325747.14</v>
      </c>
      <c r="E456" s="38">
        <v>398200</v>
      </c>
      <c r="F456" s="39">
        <f t="shared" si="74"/>
        <v>13713.904580311402</v>
      </c>
      <c r="G456" s="40">
        <f t="shared" si="75"/>
        <v>0.0008382312732657922</v>
      </c>
      <c r="H456" s="41">
        <f t="shared" si="76"/>
        <v>8.351951632345555</v>
      </c>
      <c r="I456" s="35">
        <f t="shared" si="70"/>
        <v>-4840.6954196886</v>
      </c>
      <c r="J456" s="41">
        <f t="shared" si="77"/>
        <v>0</v>
      </c>
      <c r="K456" s="41">
        <f t="shared" si="78"/>
        <v>0</v>
      </c>
      <c r="L456" s="42">
        <f t="shared" si="71"/>
        <v>174778.01182569368</v>
      </c>
      <c r="M456" s="45">
        <f t="shared" si="72"/>
        <v>0</v>
      </c>
      <c r="N456" s="44">
        <f t="shared" si="73"/>
        <v>174778.01182569368</v>
      </c>
      <c r="O456" s="41"/>
      <c r="P456" s="41"/>
      <c r="Q456" s="41"/>
    </row>
    <row r="457" spans="1:17" s="70" customFormat="1" ht="12.75">
      <c r="A457" s="35" t="s">
        <v>479</v>
      </c>
      <c r="B457" s="36" t="s">
        <v>176</v>
      </c>
      <c r="C457" s="70">
        <v>15871</v>
      </c>
      <c r="D457" s="37">
        <v>18121925.05</v>
      </c>
      <c r="E457" s="38">
        <v>1144200</v>
      </c>
      <c r="F457" s="39">
        <f t="shared" si="74"/>
        <v>251366.08326214823</v>
      </c>
      <c r="G457" s="40">
        <f t="shared" si="75"/>
        <v>0.015364180988335358</v>
      </c>
      <c r="H457" s="41">
        <f t="shared" si="76"/>
        <v>15.838074680999826</v>
      </c>
      <c r="I457" s="35">
        <f aca="true" t="shared" si="79" ref="I457:I492">(H457-11.3)*C457</f>
        <v>72023.78326214822</v>
      </c>
      <c r="J457" s="41">
        <f t="shared" si="77"/>
        <v>72023.78326214822</v>
      </c>
      <c r="K457" s="41">
        <f t="shared" si="78"/>
        <v>0.03673380078213811</v>
      </c>
      <c r="L457" s="42">
        <f t="shared" si="71"/>
        <v>3203556.2166622896</v>
      </c>
      <c r="M457" s="45">
        <f t="shared" si="72"/>
        <v>2061758.9548440853</v>
      </c>
      <c r="N457" s="44">
        <f t="shared" si="73"/>
        <v>5265315.171506375</v>
      </c>
      <c r="O457" s="41"/>
      <c r="P457" s="41"/>
      <c r="Q457" s="41"/>
    </row>
    <row r="458" spans="1:17" s="70" customFormat="1" ht="12.75">
      <c r="A458" s="35" t="s">
        <v>479</v>
      </c>
      <c r="B458" s="36" t="s">
        <v>177</v>
      </c>
      <c r="C458" s="70">
        <v>1143</v>
      </c>
      <c r="D458" s="37">
        <v>3454411.64</v>
      </c>
      <c r="E458" s="38">
        <v>329150</v>
      </c>
      <c r="F458" s="39">
        <f t="shared" si="74"/>
        <v>11995.723847850524</v>
      </c>
      <c r="G458" s="40">
        <f t="shared" si="75"/>
        <v>0.0007332113779735989</v>
      </c>
      <c r="H458" s="41">
        <f t="shared" si="76"/>
        <v>10.494946498556889</v>
      </c>
      <c r="I458" s="35">
        <f t="shared" si="79"/>
        <v>-920.1761521494769</v>
      </c>
      <c r="J458" s="41">
        <f t="shared" si="77"/>
        <v>0</v>
      </c>
      <c r="K458" s="41">
        <f t="shared" si="78"/>
        <v>0</v>
      </c>
      <c r="L458" s="42">
        <f t="shared" si="71"/>
        <v>152880.51278607972</v>
      </c>
      <c r="M458" s="45">
        <f t="shared" si="72"/>
        <v>0</v>
      </c>
      <c r="N458" s="44">
        <f t="shared" si="73"/>
        <v>152880.51278607972</v>
      </c>
      <c r="O458" s="41"/>
      <c r="P458" s="41"/>
      <c r="Q458" s="41"/>
    </row>
    <row r="459" spans="1:17" s="70" customFormat="1" ht="12.75">
      <c r="A459" s="35" t="s">
        <v>483</v>
      </c>
      <c r="B459" s="36" t="s">
        <v>302</v>
      </c>
      <c r="C459" s="70">
        <v>67</v>
      </c>
      <c r="D459" s="37">
        <v>99937.24</v>
      </c>
      <c r="E459" s="38">
        <v>8350</v>
      </c>
      <c r="F459" s="39">
        <f t="shared" si="74"/>
        <v>801.8916263473054</v>
      </c>
      <c r="G459" s="40">
        <f t="shared" si="75"/>
        <v>4.9013804568779906E-05</v>
      </c>
      <c r="H459" s="41">
        <f t="shared" si="76"/>
        <v>11.968531736526947</v>
      </c>
      <c r="I459" s="35">
        <f t="shared" si="79"/>
        <v>44.791626347305375</v>
      </c>
      <c r="J459" s="41">
        <f t="shared" si="77"/>
        <v>44.791626347305375</v>
      </c>
      <c r="K459" s="41">
        <f t="shared" si="78"/>
        <v>2.284476883088977E-05</v>
      </c>
      <c r="L459" s="42">
        <f t="shared" si="71"/>
        <v>10219.775362435226</v>
      </c>
      <c r="M459" s="45">
        <f t="shared" si="72"/>
        <v>1282.208911290571</v>
      </c>
      <c r="N459" s="44">
        <f t="shared" si="73"/>
        <v>11501.984273725797</v>
      </c>
      <c r="O459" s="41"/>
      <c r="P459" s="41"/>
      <c r="Q459" s="41"/>
    </row>
    <row r="460" spans="1:17" s="70" customFormat="1" ht="12.75">
      <c r="A460" s="35" t="s">
        <v>477</v>
      </c>
      <c r="B460" s="36" t="s">
        <v>114</v>
      </c>
      <c r="C460" s="70">
        <v>390</v>
      </c>
      <c r="D460" s="37">
        <v>1006417.83</v>
      </c>
      <c r="E460" s="38">
        <v>178050</v>
      </c>
      <c r="F460" s="39">
        <f t="shared" si="74"/>
        <v>2204.453545071609</v>
      </c>
      <c r="G460" s="40">
        <f t="shared" si="75"/>
        <v>0.00013474221664000415</v>
      </c>
      <c r="H460" s="41">
        <f t="shared" si="76"/>
        <v>5.6524449873631</v>
      </c>
      <c r="I460" s="35">
        <f t="shared" si="79"/>
        <v>-2202.5464549283915</v>
      </c>
      <c r="J460" s="41">
        <f t="shared" si="77"/>
        <v>0</v>
      </c>
      <c r="K460" s="41">
        <f t="shared" si="78"/>
        <v>0</v>
      </c>
      <c r="L460" s="42">
        <f t="shared" si="71"/>
        <v>28094.843850880083</v>
      </c>
      <c r="M460" s="45">
        <f t="shared" si="72"/>
        <v>0</v>
      </c>
      <c r="N460" s="44">
        <f t="shared" si="73"/>
        <v>28094.843850880083</v>
      </c>
      <c r="O460" s="41"/>
      <c r="P460" s="41"/>
      <c r="Q460" s="41"/>
    </row>
    <row r="461" spans="1:17" s="70" customFormat="1" ht="12.75">
      <c r="A461" s="35" t="s">
        <v>484</v>
      </c>
      <c r="B461" s="36" t="s">
        <v>322</v>
      </c>
      <c r="C461" s="70">
        <v>236</v>
      </c>
      <c r="D461" s="37">
        <v>365469.65</v>
      </c>
      <c r="E461" s="38">
        <v>29550</v>
      </c>
      <c r="F461" s="39">
        <f t="shared" si="74"/>
        <v>2918.8100642978006</v>
      </c>
      <c r="G461" s="40">
        <f t="shared" si="75"/>
        <v>0.0001784056365777775</v>
      </c>
      <c r="H461" s="41">
        <f t="shared" si="76"/>
        <v>12.367839255499154</v>
      </c>
      <c r="I461" s="35">
        <f t="shared" si="79"/>
        <v>252.01006429780026</v>
      </c>
      <c r="J461" s="41">
        <f t="shared" si="77"/>
        <v>252.01006429780026</v>
      </c>
      <c r="K461" s="41">
        <f t="shared" si="78"/>
        <v>0.0001285309807083452</v>
      </c>
      <c r="L461" s="42">
        <f t="shared" si="71"/>
        <v>37199.02066893416</v>
      </c>
      <c r="M461" s="45">
        <f t="shared" si="72"/>
        <v>7214.061567491809</v>
      </c>
      <c r="N461" s="44">
        <f t="shared" si="73"/>
        <v>44413.082236425966</v>
      </c>
      <c r="O461" s="41"/>
      <c r="P461" s="41"/>
      <c r="Q461" s="41"/>
    </row>
    <row r="462" spans="1:17" s="70" customFormat="1" ht="12.75">
      <c r="A462" s="35" t="s">
        <v>489</v>
      </c>
      <c r="B462" s="36" t="s">
        <v>456</v>
      </c>
      <c r="C462" s="70">
        <v>11555</v>
      </c>
      <c r="D462" s="37">
        <v>36539581.82</v>
      </c>
      <c r="E462" s="38">
        <v>5496900</v>
      </c>
      <c r="F462" s="39">
        <f t="shared" si="74"/>
        <v>76809.63232551074</v>
      </c>
      <c r="G462" s="40">
        <f t="shared" si="75"/>
        <v>0.004694814341622628</v>
      </c>
      <c r="H462" s="41">
        <f t="shared" si="76"/>
        <v>6.647306994851644</v>
      </c>
      <c r="I462" s="35">
        <f t="shared" si="79"/>
        <v>-53761.86767448926</v>
      </c>
      <c r="J462" s="41">
        <f t="shared" si="77"/>
        <v>0</v>
      </c>
      <c r="K462" s="41">
        <f t="shared" si="78"/>
        <v>0</v>
      </c>
      <c r="L462" s="42">
        <f t="shared" si="71"/>
        <v>978906.8276141138</v>
      </c>
      <c r="M462" s="45">
        <f t="shared" si="72"/>
        <v>0</v>
      </c>
      <c r="N462" s="44">
        <f t="shared" si="73"/>
        <v>978906.8276141138</v>
      </c>
      <c r="O462" s="41"/>
      <c r="P462" s="41"/>
      <c r="Q462" s="41"/>
    </row>
    <row r="463" spans="1:17" s="70" customFormat="1" ht="12.75">
      <c r="A463" s="35" t="s">
        <v>488</v>
      </c>
      <c r="B463" s="36" t="s">
        <v>427</v>
      </c>
      <c r="C463" s="70">
        <v>122</v>
      </c>
      <c r="D463" s="37">
        <v>346240.62</v>
      </c>
      <c r="E463" s="38">
        <v>29900</v>
      </c>
      <c r="F463" s="39">
        <f t="shared" si="74"/>
        <v>1412.7543692307693</v>
      </c>
      <c r="G463" s="40">
        <f t="shared" si="75"/>
        <v>8.635140246143004E-05</v>
      </c>
      <c r="H463" s="41">
        <f t="shared" si="76"/>
        <v>11.579953846153845</v>
      </c>
      <c r="I463" s="35">
        <f t="shared" si="79"/>
        <v>34.15436923076905</v>
      </c>
      <c r="J463" s="41">
        <f t="shared" si="77"/>
        <v>34.15436923076905</v>
      </c>
      <c r="K463" s="41">
        <f t="shared" si="78"/>
        <v>1.7419520862937197E-05</v>
      </c>
      <c r="L463" s="42">
        <f t="shared" si="71"/>
        <v>18004.967032270906</v>
      </c>
      <c r="M463" s="45">
        <f t="shared" si="72"/>
        <v>977.7058829620976</v>
      </c>
      <c r="N463" s="44">
        <f t="shared" si="73"/>
        <v>18982.672915233004</v>
      </c>
      <c r="O463" s="41"/>
      <c r="P463" s="41"/>
      <c r="Q463" s="41"/>
    </row>
    <row r="464" spans="1:17" s="70" customFormat="1" ht="12.75">
      <c r="A464" s="35" t="s">
        <v>485</v>
      </c>
      <c r="B464" s="36" t="s">
        <v>332</v>
      </c>
      <c r="C464" s="70">
        <v>1974</v>
      </c>
      <c r="D464" s="37">
        <v>4394490.57</v>
      </c>
      <c r="E464" s="38">
        <v>583850</v>
      </c>
      <c r="F464" s="39">
        <f t="shared" si="74"/>
        <v>14857.796326419457</v>
      </c>
      <c r="G464" s="40">
        <f t="shared" si="75"/>
        <v>0.0009081490584744604</v>
      </c>
      <c r="H464" s="41">
        <f t="shared" si="76"/>
        <v>7.526745859381691</v>
      </c>
      <c r="I464" s="35">
        <f t="shared" si="79"/>
        <v>-7448.403673580543</v>
      </c>
      <c r="J464" s="41">
        <f t="shared" si="77"/>
        <v>0</v>
      </c>
      <c r="K464" s="41">
        <f t="shared" si="78"/>
        <v>0</v>
      </c>
      <c r="L464" s="42">
        <f t="shared" si="71"/>
        <v>189356.43651559675</v>
      </c>
      <c r="M464" s="45">
        <f t="shared" si="72"/>
        <v>0</v>
      </c>
      <c r="N464" s="44">
        <f t="shared" si="73"/>
        <v>189356.43651559675</v>
      </c>
      <c r="O464" s="41"/>
      <c r="P464" s="41"/>
      <c r="Q464" s="41"/>
    </row>
    <row r="465" spans="1:17" s="70" customFormat="1" ht="12.75">
      <c r="A465" s="35" t="s">
        <v>486</v>
      </c>
      <c r="B465" s="36" t="s">
        <v>506</v>
      </c>
      <c r="C465" s="70">
        <v>56</v>
      </c>
      <c r="D465" s="37">
        <v>218934.51</v>
      </c>
      <c r="E465" s="38">
        <v>36450</v>
      </c>
      <c r="F465" s="39">
        <f t="shared" si="74"/>
        <v>336.3602897119342</v>
      </c>
      <c r="G465" s="40">
        <f t="shared" si="75"/>
        <v>2.055925883617918E-05</v>
      </c>
      <c r="H465" s="41">
        <f t="shared" si="76"/>
        <v>6.0064337448559675</v>
      </c>
      <c r="I465" s="35">
        <f t="shared" si="79"/>
        <v>-296.43971028806584</v>
      </c>
      <c r="J465" s="41">
        <f t="shared" si="77"/>
        <v>0</v>
      </c>
      <c r="K465" s="41">
        <f t="shared" si="78"/>
        <v>0</v>
      </c>
      <c r="L465" s="42">
        <f t="shared" si="71"/>
        <v>4286.772038458449</v>
      </c>
      <c r="M465" s="45">
        <f t="shared" si="72"/>
        <v>0</v>
      </c>
      <c r="N465" s="44">
        <f t="shared" si="73"/>
        <v>4286.772038458449</v>
      </c>
      <c r="O465" s="41"/>
      <c r="P465" s="41"/>
      <c r="Q465" s="41"/>
    </row>
    <row r="466" spans="1:17" s="70" customFormat="1" ht="12.75">
      <c r="A466" s="35" t="s">
        <v>479</v>
      </c>
      <c r="B466" s="36" t="s">
        <v>178</v>
      </c>
      <c r="C466" s="70">
        <v>3730</v>
      </c>
      <c r="D466" s="37">
        <v>3735694.63</v>
      </c>
      <c r="E466" s="38">
        <v>525150</v>
      </c>
      <c r="F466" s="39">
        <f t="shared" si="74"/>
        <v>26533.639855089023</v>
      </c>
      <c r="G466" s="40">
        <f t="shared" si="75"/>
        <v>0.001621808478384659</v>
      </c>
      <c r="H466" s="41">
        <f t="shared" si="76"/>
        <v>7.113576368656574</v>
      </c>
      <c r="I466" s="35">
        <f t="shared" si="79"/>
        <v>-15615.360144910983</v>
      </c>
      <c r="J466" s="41">
        <f t="shared" si="77"/>
        <v>0</v>
      </c>
      <c r="K466" s="41">
        <f t="shared" si="78"/>
        <v>0</v>
      </c>
      <c r="L466" s="42">
        <f t="shared" si="71"/>
        <v>338160.20763549325</v>
      </c>
      <c r="M466" s="45">
        <f t="shared" si="72"/>
        <v>0</v>
      </c>
      <c r="N466" s="44">
        <f t="shared" si="73"/>
        <v>338160.20763549325</v>
      </c>
      <c r="O466" s="41"/>
      <c r="P466" s="41"/>
      <c r="Q466" s="41"/>
    </row>
    <row r="467" spans="1:17" s="70" customFormat="1" ht="12.75">
      <c r="A467" s="35" t="s">
        <v>482</v>
      </c>
      <c r="B467" s="36" t="s">
        <v>248</v>
      </c>
      <c r="C467" s="70">
        <v>1813</v>
      </c>
      <c r="D467" s="37">
        <v>1851744.84</v>
      </c>
      <c r="E467" s="38">
        <v>155800</v>
      </c>
      <c r="F467" s="39">
        <f t="shared" si="74"/>
        <v>21548.224614377406</v>
      </c>
      <c r="G467" s="40">
        <f t="shared" si="75"/>
        <v>0.001317086293648159</v>
      </c>
      <c r="H467" s="41">
        <f t="shared" si="76"/>
        <v>11.885396919127087</v>
      </c>
      <c r="I467" s="35">
        <f t="shared" si="79"/>
        <v>1061.3246143774081</v>
      </c>
      <c r="J467" s="41">
        <f t="shared" si="77"/>
        <v>1061.3246143774081</v>
      </c>
      <c r="K467" s="41">
        <f t="shared" si="78"/>
        <v>0.0005413001814667022</v>
      </c>
      <c r="L467" s="42">
        <f t="shared" si="71"/>
        <v>274623.1632587923</v>
      </c>
      <c r="M467" s="45">
        <f t="shared" si="72"/>
        <v>30381.568817686133</v>
      </c>
      <c r="N467" s="44">
        <f t="shared" si="73"/>
        <v>305004.7320764784</v>
      </c>
      <c r="O467" s="41"/>
      <c r="P467" s="41"/>
      <c r="Q467" s="41"/>
    </row>
    <row r="468" spans="1:17" s="70" customFormat="1" ht="12.75">
      <c r="A468" s="35" t="s">
        <v>476</v>
      </c>
      <c r="B468" s="36" t="s">
        <v>94</v>
      </c>
      <c r="C468" s="70">
        <v>20684</v>
      </c>
      <c r="D468" s="37">
        <v>39370870.87</v>
      </c>
      <c r="E468" s="38">
        <v>3532450</v>
      </c>
      <c r="F468" s="39">
        <f t="shared" si="74"/>
        <v>230533.22568616114</v>
      </c>
      <c r="G468" s="40">
        <f t="shared" si="75"/>
        <v>0.014090819880313996</v>
      </c>
      <c r="H468" s="41">
        <f t="shared" si="76"/>
        <v>11.14548567424875</v>
      </c>
      <c r="I468" s="35">
        <f t="shared" si="79"/>
        <v>-3195.974313838869</v>
      </c>
      <c r="J468" s="41">
        <f t="shared" si="77"/>
        <v>0</v>
      </c>
      <c r="K468" s="41">
        <f t="shared" si="78"/>
        <v>0</v>
      </c>
      <c r="L468" s="42">
        <f t="shared" si="71"/>
        <v>2938050.1088681384</v>
      </c>
      <c r="M468" s="45">
        <f t="shared" si="72"/>
        <v>0</v>
      </c>
      <c r="N468" s="44">
        <f t="shared" si="73"/>
        <v>2938050.1088681384</v>
      </c>
      <c r="O468" s="41"/>
      <c r="P468" s="41"/>
      <c r="Q468" s="41"/>
    </row>
    <row r="469" spans="1:17" s="70" customFormat="1" ht="12.75">
      <c r="A469" s="35" t="s">
        <v>475</v>
      </c>
      <c r="B469" s="36" t="s">
        <v>67</v>
      </c>
      <c r="C469" s="70">
        <v>444</v>
      </c>
      <c r="D469" s="37">
        <v>585904</v>
      </c>
      <c r="E469" s="38">
        <v>38850</v>
      </c>
      <c r="F469" s="39">
        <f t="shared" si="74"/>
        <v>6696.045714285714</v>
      </c>
      <c r="G469" s="40">
        <f t="shared" si="75"/>
        <v>0.00040928058760083733</v>
      </c>
      <c r="H469" s="41">
        <f t="shared" si="76"/>
        <v>15.081184041184041</v>
      </c>
      <c r="I469" s="35">
        <f t="shared" si="79"/>
        <v>1678.8457142857142</v>
      </c>
      <c r="J469" s="41">
        <f t="shared" si="77"/>
        <v>1678.8457142857142</v>
      </c>
      <c r="K469" s="41">
        <f t="shared" si="78"/>
        <v>0.0008562502720532368</v>
      </c>
      <c r="L469" s="42">
        <f t="shared" si="71"/>
        <v>85338.31850609533</v>
      </c>
      <c r="M469" s="45">
        <f t="shared" si="72"/>
        <v>48058.78042578883</v>
      </c>
      <c r="N469" s="44">
        <f t="shared" si="73"/>
        <v>133397.09893188416</v>
      </c>
      <c r="O469" s="41"/>
      <c r="P469" s="41"/>
      <c r="Q469" s="41"/>
    </row>
    <row r="470" spans="1:17" s="70" customFormat="1" ht="12.75">
      <c r="A470" s="35" t="s">
        <v>475</v>
      </c>
      <c r="B470" s="36" t="s">
        <v>68</v>
      </c>
      <c r="C470" s="70">
        <v>81</v>
      </c>
      <c r="D470" s="37">
        <v>217458</v>
      </c>
      <c r="E470" s="38">
        <v>21100</v>
      </c>
      <c r="F470" s="39">
        <f t="shared" si="74"/>
        <v>834.7913744075829</v>
      </c>
      <c r="G470" s="40">
        <f t="shared" si="75"/>
        <v>5.10247269538082E-05</v>
      </c>
      <c r="H470" s="41">
        <f t="shared" si="76"/>
        <v>10.3060663507109</v>
      </c>
      <c r="I470" s="35">
        <f t="shared" si="79"/>
        <v>-80.50862559241718</v>
      </c>
      <c r="J470" s="41">
        <f t="shared" si="77"/>
        <v>0</v>
      </c>
      <c r="K470" s="41">
        <f t="shared" si="78"/>
        <v>0</v>
      </c>
      <c r="L470" s="42">
        <f t="shared" si="71"/>
        <v>10639.06897220679</v>
      </c>
      <c r="M470" s="45">
        <f t="shared" si="72"/>
        <v>0</v>
      </c>
      <c r="N470" s="44">
        <f t="shared" si="73"/>
        <v>10639.06897220679</v>
      </c>
      <c r="O470" s="41"/>
      <c r="P470" s="41"/>
      <c r="Q470" s="41"/>
    </row>
    <row r="471" spans="1:17" s="70" customFormat="1" ht="12.75">
      <c r="A471" s="35" t="s">
        <v>475</v>
      </c>
      <c r="B471" s="36" t="s">
        <v>69</v>
      </c>
      <c r="C471" s="70">
        <v>248</v>
      </c>
      <c r="D471" s="37">
        <v>936841.78</v>
      </c>
      <c r="E471" s="38">
        <v>65500</v>
      </c>
      <c r="F471" s="39">
        <f t="shared" si="74"/>
        <v>3547.1261288549617</v>
      </c>
      <c r="G471" s="40">
        <f t="shared" si="75"/>
        <v>0.00021681002912132992</v>
      </c>
      <c r="H471" s="41">
        <f t="shared" si="76"/>
        <v>14.302927938931298</v>
      </c>
      <c r="I471" s="35">
        <f t="shared" si="79"/>
        <v>744.7261288549616</v>
      </c>
      <c r="J471" s="41">
        <f t="shared" si="77"/>
        <v>744.7261288549616</v>
      </c>
      <c r="K471" s="41">
        <f t="shared" si="78"/>
        <v>0.00037982760715359737</v>
      </c>
      <c r="L471" s="42">
        <f t="shared" si="71"/>
        <v>45206.64766665323</v>
      </c>
      <c r="M471" s="45">
        <f t="shared" si="72"/>
        <v>21318.59360240014</v>
      </c>
      <c r="N471" s="44">
        <f t="shared" si="73"/>
        <v>66525.24126905337</v>
      </c>
      <c r="O471" s="41"/>
      <c r="P471" s="41"/>
      <c r="Q471" s="41"/>
    </row>
    <row r="472" spans="1:17" s="70" customFormat="1" ht="12.75">
      <c r="A472" s="35" t="s">
        <v>481</v>
      </c>
      <c r="B472" s="36" t="s">
        <v>507</v>
      </c>
      <c r="C472" s="70">
        <v>743</v>
      </c>
      <c r="D472" s="37">
        <v>1930943.01</v>
      </c>
      <c r="E472" s="38">
        <v>337050</v>
      </c>
      <c r="F472" s="39">
        <f t="shared" si="74"/>
        <v>4256.610759323543</v>
      </c>
      <c r="G472" s="40">
        <f t="shared" si="75"/>
        <v>0.00026017566592282824</v>
      </c>
      <c r="H472" s="41">
        <f t="shared" si="76"/>
        <v>5.728951223854027</v>
      </c>
      <c r="I472" s="35">
        <f t="shared" si="79"/>
        <v>-4139.289240676459</v>
      </c>
      <c r="J472" s="41">
        <f t="shared" si="77"/>
        <v>0</v>
      </c>
      <c r="K472" s="41">
        <f t="shared" si="78"/>
        <v>0</v>
      </c>
      <c r="L472" s="42">
        <f t="shared" si="71"/>
        <v>54248.73428815499</v>
      </c>
      <c r="M472" s="45">
        <f t="shared" si="72"/>
        <v>0</v>
      </c>
      <c r="N472" s="44">
        <f t="shared" si="73"/>
        <v>54248.73428815499</v>
      </c>
      <c r="O472" s="41"/>
      <c r="P472" s="41"/>
      <c r="Q472" s="41"/>
    </row>
    <row r="473" spans="1:17" s="70" customFormat="1" ht="12.75">
      <c r="A473" s="35" t="s">
        <v>481</v>
      </c>
      <c r="B473" s="36" t="s">
        <v>213</v>
      </c>
      <c r="C473" s="70">
        <v>2479</v>
      </c>
      <c r="D473" s="37">
        <v>3412258.9</v>
      </c>
      <c r="E473" s="38">
        <v>327200</v>
      </c>
      <c r="F473" s="39">
        <f t="shared" si="74"/>
        <v>25852.65835299511</v>
      </c>
      <c r="G473" s="40">
        <f t="shared" si="75"/>
        <v>0.0015801850305746064</v>
      </c>
      <c r="H473" s="41">
        <f t="shared" si="76"/>
        <v>10.4286641198044</v>
      </c>
      <c r="I473" s="35">
        <f t="shared" si="79"/>
        <v>-2160.0416470048926</v>
      </c>
      <c r="J473" s="41">
        <f t="shared" si="77"/>
        <v>0</v>
      </c>
      <c r="K473" s="41">
        <f t="shared" si="78"/>
        <v>0</v>
      </c>
      <c r="L473" s="42">
        <f t="shared" si="71"/>
        <v>329481.38153392315</v>
      </c>
      <c r="M473" s="45">
        <f t="shared" si="72"/>
        <v>0</v>
      </c>
      <c r="N473" s="44">
        <f t="shared" si="73"/>
        <v>329481.38153392315</v>
      </c>
      <c r="O473" s="41"/>
      <c r="P473" s="41"/>
      <c r="Q473" s="41"/>
    </row>
    <row r="474" spans="1:17" s="70" customFormat="1" ht="12.75">
      <c r="A474" s="35" t="s">
        <v>488</v>
      </c>
      <c r="B474" s="36" t="s">
        <v>428</v>
      </c>
      <c r="C474" s="70">
        <v>502</v>
      </c>
      <c r="D474" s="37">
        <v>881773.1</v>
      </c>
      <c r="E474" s="38">
        <v>100350</v>
      </c>
      <c r="F474" s="39">
        <f t="shared" si="74"/>
        <v>4411.062244145491</v>
      </c>
      <c r="G474" s="40">
        <f t="shared" si="75"/>
        <v>0.00026961616217405373</v>
      </c>
      <c r="H474" s="41">
        <f t="shared" si="76"/>
        <v>8.78697658196313</v>
      </c>
      <c r="I474" s="35">
        <f t="shared" si="79"/>
        <v>-1261.5377558545094</v>
      </c>
      <c r="J474" s="41">
        <f t="shared" si="77"/>
        <v>0</v>
      </c>
      <c r="K474" s="41">
        <f t="shared" si="78"/>
        <v>0</v>
      </c>
      <c r="L474" s="42">
        <f t="shared" si="71"/>
        <v>56217.15424343614</v>
      </c>
      <c r="M474" s="45">
        <f t="shared" si="72"/>
        <v>0</v>
      </c>
      <c r="N474" s="44">
        <f t="shared" si="73"/>
        <v>56217.15424343614</v>
      </c>
      <c r="O474" s="41"/>
      <c r="P474" s="41"/>
      <c r="Q474" s="41"/>
    </row>
    <row r="475" spans="1:17" s="70" customFormat="1" ht="12.75">
      <c r="A475" s="35" t="s">
        <v>488</v>
      </c>
      <c r="B475" s="36" t="s">
        <v>429</v>
      </c>
      <c r="C475" s="70">
        <v>207</v>
      </c>
      <c r="D475" s="37">
        <v>238873.7</v>
      </c>
      <c r="E475" s="38">
        <v>16850</v>
      </c>
      <c r="F475" s="39">
        <f t="shared" si="74"/>
        <v>2934.531507418398</v>
      </c>
      <c r="G475" s="40">
        <f t="shared" si="75"/>
        <v>0.0001793665740852087</v>
      </c>
      <c r="H475" s="41">
        <f t="shared" si="76"/>
        <v>14.176480712166173</v>
      </c>
      <c r="I475" s="35">
        <f t="shared" si="79"/>
        <v>595.4315074183976</v>
      </c>
      <c r="J475" s="41">
        <f t="shared" si="77"/>
        <v>595.4315074183976</v>
      </c>
      <c r="K475" s="41">
        <f t="shared" si="78"/>
        <v>0.0003036838858256781</v>
      </c>
      <c r="L475" s="42">
        <f t="shared" si="71"/>
        <v>37399.38392474926</v>
      </c>
      <c r="M475" s="45">
        <f t="shared" si="72"/>
        <v>17044.87305183498</v>
      </c>
      <c r="N475" s="44">
        <f t="shared" si="73"/>
        <v>54444.256976584235</v>
      </c>
      <c r="O475" s="41"/>
      <c r="P475" s="41"/>
      <c r="Q475" s="41"/>
    </row>
    <row r="476" spans="1:17" s="70" customFormat="1" ht="12.75">
      <c r="A476" s="35" t="s">
        <v>484</v>
      </c>
      <c r="B476" s="36" t="s">
        <v>323</v>
      </c>
      <c r="C476" s="70">
        <v>136</v>
      </c>
      <c r="D476" s="37">
        <v>507479.89</v>
      </c>
      <c r="E476" s="38">
        <v>74900</v>
      </c>
      <c r="F476" s="39">
        <f t="shared" si="74"/>
        <v>921.4588122830442</v>
      </c>
      <c r="G476" s="40">
        <f t="shared" si="75"/>
        <v>5.632207727264658E-05</v>
      </c>
      <c r="H476" s="41">
        <f t="shared" si="76"/>
        <v>6.775432443257677</v>
      </c>
      <c r="I476" s="35">
        <f t="shared" si="79"/>
        <v>-615.341187716956</v>
      </c>
      <c r="J476" s="41">
        <f t="shared" si="77"/>
        <v>0</v>
      </c>
      <c r="K476" s="41">
        <f t="shared" si="78"/>
        <v>0</v>
      </c>
      <c r="L476" s="42">
        <f t="shared" si="71"/>
        <v>11743.609432816875</v>
      </c>
      <c r="M476" s="45">
        <f t="shared" si="72"/>
        <v>0</v>
      </c>
      <c r="N476" s="44">
        <f t="shared" si="73"/>
        <v>11743.609432816875</v>
      </c>
      <c r="O476" s="41"/>
      <c r="P476" s="41"/>
      <c r="Q476" s="41"/>
    </row>
    <row r="477" spans="1:17" s="70" customFormat="1" ht="12.75">
      <c r="A477" s="35" t="s">
        <v>477</v>
      </c>
      <c r="B477" s="36" t="s">
        <v>115</v>
      </c>
      <c r="C477" s="70">
        <v>3935</v>
      </c>
      <c r="D477" s="37">
        <v>5035182.61</v>
      </c>
      <c r="E477" s="38">
        <v>403500</v>
      </c>
      <c r="F477" s="39">
        <f t="shared" si="74"/>
        <v>49103.949368897156</v>
      </c>
      <c r="G477" s="40">
        <f t="shared" si="75"/>
        <v>0.0030013673903610478</v>
      </c>
      <c r="H477" s="41">
        <f t="shared" si="76"/>
        <v>12.478767311028502</v>
      </c>
      <c r="I477" s="35">
        <f t="shared" si="79"/>
        <v>4638.449368897152</v>
      </c>
      <c r="J477" s="41">
        <f t="shared" si="77"/>
        <v>4638.449368897152</v>
      </c>
      <c r="K477" s="41">
        <f t="shared" si="78"/>
        <v>0.0023657168137771072</v>
      </c>
      <c r="L477" s="42">
        <f t="shared" si="71"/>
        <v>625809.4179688751</v>
      </c>
      <c r="M477" s="45">
        <f t="shared" si="72"/>
        <v>132780.64674978805</v>
      </c>
      <c r="N477" s="44">
        <f t="shared" si="73"/>
        <v>758590.0647186632</v>
      </c>
      <c r="O477" s="41"/>
      <c r="P477" s="41"/>
      <c r="Q477" s="41"/>
    </row>
    <row r="478" spans="1:17" s="70" customFormat="1" ht="12.75">
      <c r="A478" s="35" t="s">
        <v>476</v>
      </c>
      <c r="B478" s="36" t="s">
        <v>95</v>
      </c>
      <c r="C478" s="70">
        <v>18996</v>
      </c>
      <c r="D478" s="37">
        <v>37364984</v>
      </c>
      <c r="E478" s="38">
        <v>3648900</v>
      </c>
      <c r="F478" s="39">
        <f t="shared" si="74"/>
        <v>194520.33107621476</v>
      </c>
      <c r="G478" s="40">
        <f t="shared" si="75"/>
        <v>0.011889613482376766</v>
      </c>
      <c r="H478" s="41">
        <f t="shared" si="76"/>
        <v>10.24006796568829</v>
      </c>
      <c r="I478" s="35">
        <f t="shared" si="79"/>
        <v>-20134.468923785254</v>
      </c>
      <c r="J478" s="41">
        <f t="shared" si="77"/>
        <v>0</v>
      </c>
      <c r="K478" s="41">
        <f t="shared" si="78"/>
        <v>0</v>
      </c>
      <c r="L478" s="42">
        <f t="shared" si="71"/>
        <v>2479080.74072399</v>
      </c>
      <c r="M478" s="45">
        <f t="shared" si="72"/>
        <v>0</v>
      </c>
      <c r="N478" s="44">
        <f t="shared" si="73"/>
        <v>2479080.74072399</v>
      </c>
      <c r="O478" s="41"/>
      <c r="P478" s="41"/>
      <c r="Q478" s="41"/>
    </row>
    <row r="479" spans="1:17" s="70" customFormat="1" ht="12.75">
      <c r="A479" s="35" t="s">
        <v>479</v>
      </c>
      <c r="B479" s="36" t="s">
        <v>179</v>
      </c>
      <c r="C479" s="70">
        <v>2711</v>
      </c>
      <c r="D479" s="37">
        <v>4425498.67</v>
      </c>
      <c r="E479" s="38">
        <v>445550</v>
      </c>
      <c r="F479" s="39">
        <f t="shared" si="74"/>
        <v>26927.453471821344</v>
      </c>
      <c r="G479" s="40">
        <f t="shared" si="75"/>
        <v>0.0016458794413587534</v>
      </c>
      <c r="H479" s="41">
        <f t="shared" si="76"/>
        <v>9.932664504544944</v>
      </c>
      <c r="I479" s="35">
        <f t="shared" si="79"/>
        <v>-3706.84652817866</v>
      </c>
      <c r="J479" s="41">
        <f t="shared" si="77"/>
        <v>0</v>
      </c>
      <c r="K479" s="41">
        <f t="shared" si="78"/>
        <v>0</v>
      </c>
      <c r="L479" s="42">
        <f t="shared" si="71"/>
        <v>343179.198438534</v>
      </c>
      <c r="M479" s="45">
        <f t="shared" si="72"/>
        <v>0</v>
      </c>
      <c r="N479" s="44">
        <f t="shared" si="73"/>
        <v>343179.198438534</v>
      </c>
      <c r="O479" s="41"/>
      <c r="P479" s="41"/>
      <c r="Q479" s="41"/>
    </row>
    <row r="480" spans="1:17" s="70" customFormat="1" ht="12.75">
      <c r="A480" s="35" t="s">
        <v>483</v>
      </c>
      <c r="B480" s="36" t="s">
        <v>303</v>
      </c>
      <c r="C480" s="70">
        <v>400</v>
      </c>
      <c r="D480" s="37">
        <v>466192.79000000004</v>
      </c>
      <c r="E480" s="38">
        <v>30900</v>
      </c>
      <c r="F480" s="39">
        <f t="shared" si="74"/>
        <v>6034.858122977346</v>
      </c>
      <c r="G480" s="40">
        <f t="shared" si="75"/>
        <v>0.0003688669976356831</v>
      </c>
      <c r="H480" s="41">
        <f t="shared" si="76"/>
        <v>15.087145307443366</v>
      </c>
      <c r="I480" s="35">
        <f t="shared" si="79"/>
        <v>1514.8581229773463</v>
      </c>
      <c r="J480" s="41">
        <f t="shared" si="77"/>
        <v>1514.8581229773463</v>
      </c>
      <c r="K480" s="41">
        <f t="shared" si="78"/>
        <v>0.0007726127951389951</v>
      </c>
      <c r="L480" s="42">
        <f t="shared" si="71"/>
        <v>76911.75756745477</v>
      </c>
      <c r="M480" s="45">
        <f t="shared" si="72"/>
        <v>43364.45766808626</v>
      </c>
      <c r="N480" s="44">
        <f t="shared" si="73"/>
        <v>120276.21523554102</v>
      </c>
      <c r="O480" s="41"/>
      <c r="P480" s="41"/>
      <c r="Q480" s="41"/>
    </row>
    <row r="481" spans="1:17" s="70" customFormat="1" ht="12.75">
      <c r="A481" s="35" t="s">
        <v>479</v>
      </c>
      <c r="B481" s="36" t="s">
        <v>180</v>
      </c>
      <c r="C481" s="70">
        <v>8047</v>
      </c>
      <c r="D481" s="37">
        <v>13318115.56</v>
      </c>
      <c r="E481" s="38">
        <v>967800</v>
      </c>
      <c r="F481" s="39">
        <f t="shared" si="74"/>
        <v>110736.59424604257</v>
      </c>
      <c r="G481" s="40">
        <f t="shared" si="75"/>
        <v>0.0067685228410616465</v>
      </c>
      <c r="H481" s="41">
        <f t="shared" si="76"/>
        <v>13.761227071709031</v>
      </c>
      <c r="I481" s="35">
        <f t="shared" si="79"/>
        <v>19805.49424604257</v>
      </c>
      <c r="J481" s="41">
        <f t="shared" si="77"/>
        <v>19805.49424604257</v>
      </c>
      <c r="K481" s="41">
        <f t="shared" si="78"/>
        <v>0.010101261653777373</v>
      </c>
      <c r="L481" s="42">
        <f t="shared" si="71"/>
        <v>1411291.8509334116</v>
      </c>
      <c r="M481" s="45">
        <f t="shared" si="72"/>
        <v>566953.7653731039</v>
      </c>
      <c r="N481" s="44">
        <f t="shared" si="73"/>
        <v>1978245.6163065154</v>
      </c>
      <c r="O481" s="41"/>
      <c r="P481" s="41"/>
      <c r="Q481" s="41"/>
    </row>
    <row r="482" spans="1:17" s="70" customFormat="1" ht="12.75">
      <c r="A482" s="35" t="s">
        <v>478</v>
      </c>
      <c r="B482" s="36" t="s">
        <v>152</v>
      </c>
      <c r="C482" s="70">
        <v>458</v>
      </c>
      <c r="D482" s="37">
        <v>1836283.98</v>
      </c>
      <c r="E482" s="38">
        <v>234700</v>
      </c>
      <c r="F482" s="39">
        <f t="shared" si="74"/>
        <v>3583.3747884107374</v>
      </c>
      <c r="G482" s="40">
        <f t="shared" si="75"/>
        <v>0.00021902564611616</v>
      </c>
      <c r="H482" s="41">
        <f t="shared" si="76"/>
        <v>7.82396242011078</v>
      </c>
      <c r="I482" s="35">
        <f t="shared" si="79"/>
        <v>-1592.025211589263</v>
      </c>
      <c r="J482" s="41">
        <f t="shared" si="77"/>
        <v>0</v>
      </c>
      <c r="K482" s="41">
        <f t="shared" si="78"/>
        <v>0</v>
      </c>
      <c r="L482" s="42">
        <f t="shared" si="71"/>
        <v>45668.62176100419</v>
      </c>
      <c r="M482" s="45">
        <f t="shared" si="72"/>
        <v>0</v>
      </c>
      <c r="N482" s="44">
        <f t="shared" si="73"/>
        <v>45668.62176100419</v>
      </c>
      <c r="O482" s="41"/>
      <c r="P482" s="41"/>
      <c r="Q482" s="41"/>
    </row>
    <row r="483" spans="1:17" s="70" customFormat="1" ht="12.75">
      <c r="A483" s="35" t="s">
        <v>487</v>
      </c>
      <c r="B483" s="36" t="s">
        <v>390</v>
      </c>
      <c r="C483" s="70">
        <v>3881</v>
      </c>
      <c r="D483" s="37">
        <v>4599618.84</v>
      </c>
      <c r="E483" s="38">
        <v>427850</v>
      </c>
      <c r="F483" s="39">
        <f t="shared" si="74"/>
        <v>41722.84847035176</v>
      </c>
      <c r="G483" s="40">
        <f t="shared" si="75"/>
        <v>0.0025502143603790862</v>
      </c>
      <c r="H483" s="41">
        <f t="shared" si="76"/>
        <v>10.750540703517588</v>
      </c>
      <c r="I483" s="35">
        <f t="shared" si="79"/>
        <v>-2132.451529648243</v>
      </c>
      <c r="J483" s="41">
        <f t="shared" si="77"/>
        <v>0</v>
      </c>
      <c r="K483" s="41">
        <f t="shared" si="78"/>
        <v>0</v>
      </c>
      <c r="L483" s="42">
        <f t="shared" si="71"/>
        <v>531740.3559757873</v>
      </c>
      <c r="M483" s="45">
        <f t="shared" si="72"/>
        <v>0</v>
      </c>
      <c r="N483" s="44">
        <f t="shared" si="73"/>
        <v>531740.3559757873</v>
      </c>
      <c r="O483" s="41"/>
      <c r="P483" s="41"/>
      <c r="Q483" s="41"/>
    </row>
    <row r="484" spans="1:17" s="70" customFormat="1" ht="12.75">
      <c r="A484" s="35" t="s">
        <v>475</v>
      </c>
      <c r="B484" s="36" t="s">
        <v>70</v>
      </c>
      <c r="C484" s="70">
        <v>193</v>
      </c>
      <c r="D484" s="37">
        <v>394515.94</v>
      </c>
      <c r="E484" s="38">
        <v>41050</v>
      </c>
      <c r="F484" s="39">
        <f t="shared" si="74"/>
        <v>1854.8496082825823</v>
      </c>
      <c r="G484" s="40">
        <f t="shared" si="75"/>
        <v>0.0001133734699524911</v>
      </c>
      <c r="H484" s="41">
        <f t="shared" si="76"/>
        <v>9.610619732034104</v>
      </c>
      <c r="I484" s="35">
        <f t="shared" si="79"/>
        <v>-326.050391717418</v>
      </c>
      <c r="J484" s="41">
        <f t="shared" si="77"/>
        <v>0</v>
      </c>
      <c r="K484" s="41">
        <f t="shared" si="78"/>
        <v>0</v>
      </c>
      <c r="L484" s="42">
        <f t="shared" si="71"/>
        <v>23639.28703694795</v>
      </c>
      <c r="M484" s="45">
        <f t="shared" si="72"/>
        <v>0</v>
      </c>
      <c r="N484" s="44">
        <f t="shared" si="73"/>
        <v>23639.28703694795</v>
      </c>
      <c r="O484" s="41"/>
      <c r="P484" s="41"/>
      <c r="Q484" s="41"/>
    </row>
    <row r="485" spans="1:17" s="70" customFormat="1" ht="12.75">
      <c r="A485" s="35" t="s">
        <v>479</v>
      </c>
      <c r="B485" s="36" t="s">
        <v>181</v>
      </c>
      <c r="C485" s="70">
        <v>6153</v>
      </c>
      <c r="D485" s="37">
        <v>13185330.52</v>
      </c>
      <c r="E485" s="38">
        <v>1000300</v>
      </c>
      <c r="F485" s="39">
        <f t="shared" si="74"/>
        <v>81105.00718740378</v>
      </c>
      <c r="G485" s="40">
        <f t="shared" si="75"/>
        <v>0.004957359375281942</v>
      </c>
      <c r="H485" s="41">
        <f t="shared" si="76"/>
        <v>13.18137610716785</v>
      </c>
      <c r="I485" s="35">
        <f t="shared" si="79"/>
        <v>11576.107187403775</v>
      </c>
      <c r="J485" s="41">
        <f t="shared" si="77"/>
        <v>11576.107187403775</v>
      </c>
      <c r="K485" s="41">
        <f t="shared" si="78"/>
        <v>0.005904083290196273</v>
      </c>
      <c r="L485" s="42">
        <f t="shared" si="71"/>
        <v>1033649.5942719436</v>
      </c>
      <c r="M485" s="45">
        <f t="shared" si="72"/>
        <v>331378.6304309285</v>
      </c>
      <c r="N485" s="44">
        <f t="shared" si="73"/>
        <v>1365028.224702872</v>
      </c>
      <c r="O485" s="41"/>
      <c r="P485" s="41"/>
      <c r="Q485" s="41"/>
    </row>
    <row r="486" spans="1:17" s="70" customFormat="1" ht="12.75">
      <c r="A486" s="35" t="s">
        <v>481</v>
      </c>
      <c r="B486" s="36" t="s">
        <v>214</v>
      </c>
      <c r="C486" s="70">
        <v>3869</v>
      </c>
      <c r="D486" s="37">
        <v>9266786.945999999</v>
      </c>
      <c r="E486" s="38">
        <v>675800</v>
      </c>
      <c r="F486" s="39">
        <f t="shared" si="74"/>
        <v>53052.97232032258</v>
      </c>
      <c r="G486" s="40">
        <f t="shared" si="75"/>
        <v>0.0032427424500564104</v>
      </c>
      <c r="H486" s="41">
        <f t="shared" si="76"/>
        <v>13.712321612903224</v>
      </c>
      <c r="I486" s="35">
        <f t="shared" si="79"/>
        <v>9333.272320322572</v>
      </c>
      <c r="J486" s="41">
        <f t="shared" si="77"/>
        <v>9333.272320322572</v>
      </c>
      <c r="K486" s="41">
        <f t="shared" si="78"/>
        <v>0.004760185462797741</v>
      </c>
      <c r="L486" s="42">
        <f t="shared" si="71"/>
        <v>676138.073536092</v>
      </c>
      <c r="M486" s="45">
        <f t="shared" si="72"/>
        <v>267175.0484750854</v>
      </c>
      <c r="N486" s="44">
        <f t="shared" si="73"/>
        <v>943313.1220111774</v>
      </c>
      <c r="O486" s="41"/>
      <c r="P486" s="41"/>
      <c r="Q486" s="41"/>
    </row>
    <row r="487" spans="1:17" s="70" customFormat="1" ht="12.75">
      <c r="A487" s="35" t="s">
        <v>475</v>
      </c>
      <c r="B487" s="36" t="s">
        <v>71</v>
      </c>
      <c r="C487" s="70">
        <v>1228</v>
      </c>
      <c r="D487" s="37">
        <v>1342474.95</v>
      </c>
      <c r="E487" s="38">
        <v>79750</v>
      </c>
      <c r="F487" s="39">
        <f t="shared" si="74"/>
        <v>20671.589198746082</v>
      </c>
      <c r="G487" s="40">
        <f t="shared" si="75"/>
        <v>0.001263503944702149</v>
      </c>
      <c r="H487" s="41">
        <f t="shared" si="76"/>
        <v>16.833541692789968</v>
      </c>
      <c r="I487" s="35">
        <f t="shared" si="79"/>
        <v>6795.1891987460795</v>
      </c>
      <c r="J487" s="41">
        <f t="shared" si="77"/>
        <v>6795.1891987460795</v>
      </c>
      <c r="K487" s="41">
        <f t="shared" si="78"/>
        <v>0.0034657041743440076</v>
      </c>
      <c r="L487" s="42">
        <f t="shared" si="71"/>
        <v>263450.809379358</v>
      </c>
      <c r="M487" s="45">
        <f t="shared" si="72"/>
        <v>194519.66483601046</v>
      </c>
      <c r="N487" s="44">
        <f t="shared" si="73"/>
        <v>457970.4742153685</v>
      </c>
      <c r="O487" s="41"/>
      <c r="P487" s="41"/>
      <c r="Q487" s="41"/>
    </row>
    <row r="488" spans="1:17" s="70" customFormat="1" ht="12.75">
      <c r="A488" s="35" t="s">
        <v>482</v>
      </c>
      <c r="B488" s="36" t="s">
        <v>249</v>
      </c>
      <c r="C488" s="70">
        <v>1391</v>
      </c>
      <c r="D488" s="37">
        <v>2867305.56</v>
      </c>
      <c r="E488" s="38">
        <v>306000</v>
      </c>
      <c r="F488" s="39">
        <f t="shared" si="74"/>
        <v>13034.058934509803</v>
      </c>
      <c r="G488" s="40">
        <f t="shared" si="75"/>
        <v>0.0007966772520920836</v>
      </c>
      <c r="H488" s="41">
        <f t="shared" si="76"/>
        <v>9.370279607843138</v>
      </c>
      <c r="I488" s="35">
        <f t="shared" si="79"/>
        <v>-2684.2410654901964</v>
      </c>
      <c r="J488" s="41">
        <f t="shared" si="77"/>
        <v>0</v>
      </c>
      <c r="K488" s="41">
        <f t="shared" si="78"/>
        <v>0</v>
      </c>
      <c r="L488" s="42">
        <f t="shared" si="71"/>
        <v>166113.66174029588</v>
      </c>
      <c r="M488" s="45">
        <f t="shared" si="72"/>
        <v>0</v>
      </c>
      <c r="N488" s="44">
        <f t="shared" si="73"/>
        <v>166113.66174029588</v>
      </c>
      <c r="O488" s="41"/>
      <c r="P488" s="41"/>
      <c r="Q488" s="41"/>
    </row>
    <row r="489" spans="1:17" s="70" customFormat="1" ht="12.75">
      <c r="A489" s="35" t="s">
        <v>483</v>
      </c>
      <c r="B489" s="36" t="s">
        <v>304</v>
      </c>
      <c r="C489" s="70">
        <v>201</v>
      </c>
      <c r="D489" s="37">
        <v>504671.8</v>
      </c>
      <c r="E489" s="38">
        <v>43900</v>
      </c>
      <c r="F489" s="39">
        <f t="shared" si="74"/>
        <v>2310.6840956719816</v>
      </c>
      <c r="G489" s="40">
        <f t="shared" si="75"/>
        <v>0.00014123531779642584</v>
      </c>
      <c r="H489" s="41">
        <f t="shared" si="76"/>
        <v>11.49594077448747</v>
      </c>
      <c r="I489" s="35">
        <f t="shared" si="79"/>
        <v>39.384095671981456</v>
      </c>
      <c r="J489" s="41">
        <f t="shared" si="77"/>
        <v>39.384095671981456</v>
      </c>
      <c r="K489" s="41">
        <f t="shared" si="78"/>
        <v>2.0086802704233334E-05</v>
      </c>
      <c r="L489" s="42">
        <f t="shared" si="71"/>
        <v>29448.708049099572</v>
      </c>
      <c r="M489" s="45">
        <f t="shared" si="72"/>
        <v>1127.412477550572</v>
      </c>
      <c r="N489" s="44">
        <f t="shared" si="73"/>
        <v>30576.120526650146</v>
      </c>
      <c r="O489" s="41"/>
      <c r="P489" s="41"/>
      <c r="Q489" s="41"/>
    </row>
    <row r="490" spans="1:17" s="70" customFormat="1" ht="12.75">
      <c r="A490" s="35" t="s">
        <v>485</v>
      </c>
      <c r="B490" s="36" t="s">
        <v>333</v>
      </c>
      <c r="C490" s="70">
        <v>3206</v>
      </c>
      <c r="D490" s="37">
        <v>5851434.44</v>
      </c>
      <c r="E490" s="38">
        <v>642100</v>
      </c>
      <c r="F490" s="39">
        <f t="shared" si="74"/>
        <v>29216.163860208697</v>
      </c>
      <c r="G490" s="40">
        <f t="shared" si="75"/>
        <v>0.001785771666199581</v>
      </c>
      <c r="H490" s="41">
        <f t="shared" si="76"/>
        <v>9.112964398068836</v>
      </c>
      <c r="I490" s="35">
        <f t="shared" si="79"/>
        <v>-7011.636139791312</v>
      </c>
      <c r="J490" s="41">
        <f t="shared" si="77"/>
        <v>0</v>
      </c>
      <c r="K490" s="41">
        <f t="shared" si="78"/>
        <v>0</v>
      </c>
      <c r="L490" s="42">
        <f t="shared" si="71"/>
        <v>372347.8607246522</v>
      </c>
      <c r="M490" s="45">
        <f t="shared" si="72"/>
        <v>0</v>
      </c>
      <c r="N490" s="44">
        <f t="shared" si="73"/>
        <v>372347.8607246522</v>
      </c>
      <c r="O490" s="41"/>
      <c r="P490" s="41"/>
      <c r="Q490" s="41"/>
    </row>
    <row r="491" spans="1:17" s="70" customFormat="1" ht="12.75">
      <c r="A491" s="35" t="s">
        <v>476</v>
      </c>
      <c r="B491" s="36" t="s">
        <v>96</v>
      </c>
      <c r="C491" s="70">
        <v>9045</v>
      </c>
      <c r="D491" s="37">
        <v>36168210.82</v>
      </c>
      <c r="E491" s="38">
        <v>2847850</v>
      </c>
      <c r="F491" s="39">
        <f t="shared" si="74"/>
        <v>114873.13828568922</v>
      </c>
      <c r="G491" s="40">
        <f t="shared" si="75"/>
        <v>0.007021359701415118</v>
      </c>
      <c r="H491" s="41">
        <f t="shared" si="76"/>
        <v>12.700181126112682</v>
      </c>
      <c r="I491" s="35">
        <f t="shared" si="79"/>
        <v>12664.6382856892</v>
      </c>
      <c r="J491" s="41">
        <f t="shared" si="77"/>
        <v>12664.6382856892</v>
      </c>
      <c r="K491" s="41">
        <f t="shared" si="78"/>
        <v>0.006459259409784998</v>
      </c>
      <c r="L491" s="42">
        <f t="shared" si="71"/>
        <v>1464010.384801353</v>
      </c>
      <c r="M491" s="45">
        <f t="shared" si="72"/>
        <v>362539.0143744878</v>
      </c>
      <c r="N491" s="44">
        <f t="shared" si="73"/>
        <v>1826549.399175841</v>
      </c>
      <c r="O491" s="41"/>
      <c r="P491" s="41"/>
      <c r="Q491" s="41"/>
    </row>
    <row r="492" spans="1:17" s="70" customFormat="1" ht="12.75">
      <c r="A492" s="35" t="s">
        <v>489</v>
      </c>
      <c r="B492" s="36" t="s">
        <v>457</v>
      </c>
      <c r="C492" s="70">
        <v>13988</v>
      </c>
      <c r="D492" s="37">
        <v>56136583.75</v>
      </c>
      <c r="E492" s="38">
        <v>6981850</v>
      </c>
      <c r="F492" s="39">
        <f t="shared" si="74"/>
        <v>112468.54823506664</v>
      </c>
      <c r="G492" s="40">
        <f>F492/$F$493</f>
        <v>0.006874384595382271</v>
      </c>
      <c r="H492" s="41">
        <f t="shared" si="76"/>
        <v>8.040359467762842</v>
      </c>
      <c r="I492" s="35">
        <f t="shared" si="79"/>
        <v>-45595.85176493337</v>
      </c>
      <c r="J492" s="41">
        <f t="shared" si="77"/>
        <v>0</v>
      </c>
      <c r="K492" s="41">
        <f t="shared" si="78"/>
        <v>0</v>
      </c>
      <c r="L492" s="42">
        <f t="shared" si="71"/>
        <v>1433364.8844011952</v>
      </c>
      <c r="M492" s="45">
        <v>0</v>
      </c>
      <c r="N492" s="44">
        <f t="shared" si="73"/>
        <v>1433364.8844011952</v>
      </c>
      <c r="O492" s="41"/>
      <c r="P492" s="41"/>
      <c r="Q492" s="41"/>
    </row>
    <row r="493" spans="1:17" s="70" customFormat="1" ht="13.5" thickBot="1">
      <c r="A493" s="46" t="s">
        <v>462</v>
      </c>
      <c r="B493" s="47"/>
      <c r="C493" s="70">
        <f>SUM(C7:C492)</f>
        <v>1385340</v>
      </c>
      <c r="D493" s="48">
        <f>SUM(D7:D492)</f>
        <v>2874989657.6131663</v>
      </c>
      <c r="E493" s="49">
        <f>SUM(E7:E492)</f>
        <v>275062650</v>
      </c>
      <c r="F493" s="50">
        <f>SUM(F7:F492)</f>
        <v>16360526.04775926</v>
      </c>
      <c r="G493" s="51">
        <f>SUM(G7:G492)</f>
        <v>0.9999999999999994</v>
      </c>
      <c r="H493" s="52"/>
      <c r="I493" s="52"/>
      <c r="J493" s="52">
        <f>SUM(J7:J492)</f>
        <v>1960695.101748631</v>
      </c>
      <c r="K493" s="52">
        <f>SUM(K7:K492)</f>
        <v>0.9999999999999989</v>
      </c>
      <c r="L493" s="53">
        <f>SUM(L7:L492)</f>
        <v>208508101.99999997</v>
      </c>
      <c r="M493" s="54">
        <f>SUM(M7:M492)</f>
        <v>56127024.999999985</v>
      </c>
      <c r="N493" s="55">
        <f t="shared" si="73"/>
        <v>264635126.99999994</v>
      </c>
      <c r="O493" s="41"/>
      <c r="P493" s="41"/>
      <c r="Q493" s="41"/>
    </row>
    <row r="494" spans="3:14" ht="12.75">
      <c r="C494" s="8"/>
      <c r="D494" s="70"/>
      <c r="E494" s="70"/>
      <c r="F494" s="70"/>
      <c r="G494" s="70"/>
      <c r="H494" s="70"/>
      <c r="I494" s="70"/>
      <c r="J494" s="70"/>
      <c r="K494" s="70"/>
      <c r="L494" s="37"/>
      <c r="M494" s="43"/>
      <c r="N494" s="37"/>
    </row>
    <row r="495" spans="2:14" ht="13.5" thickBot="1">
      <c r="B495" s="11"/>
      <c r="C495" s="11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1"/>
    </row>
    <row r="496" spans="2:14" ht="12.75">
      <c r="B496" s="12" t="s">
        <v>526</v>
      </c>
      <c r="C496" s="13"/>
      <c r="D496" s="72"/>
      <c r="E496" s="72"/>
      <c r="F496" s="72"/>
      <c r="G496" s="72"/>
      <c r="H496" s="72"/>
      <c r="I496" s="72"/>
      <c r="J496" s="72"/>
      <c r="K496" s="72"/>
      <c r="L496" s="73"/>
      <c r="M496" s="70"/>
      <c r="N496" s="70"/>
    </row>
    <row r="497" spans="2:14" ht="12.75">
      <c r="B497" s="14" t="s">
        <v>532</v>
      </c>
      <c r="C497" s="15"/>
      <c r="D497" s="74"/>
      <c r="E497" s="74"/>
      <c r="F497" s="74"/>
      <c r="G497" s="74"/>
      <c r="H497" s="74"/>
      <c r="I497" s="74"/>
      <c r="J497" s="74"/>
      <c r="K497" s="74"/>
      <c r="L497" s="75"/>
      <c r="M497" s="70"/>
      <c r="N497" s="70"/>
    </row>
    <row r="498" spans="2:14" ht="12.75">
      <c r="B498" s="16"/>
      <c r="C498" s="17"/>
      <c r="D498" s="74"/>
      <c r="E498" s="74" t="s">
        <v>520</v>
      </c>
      <c r="F498" s="74"/>
      <c r="G498" s="62">
        <f>260635127-B500</f>
        <v>52127025</v>
      </c>
      <c r="H498" s="74"/>
      <c r="I498" s="74"/>
      <c r="J498" s="74"/>
      <c r="K498" s="74"/>
      <c r="L498" s="76"/>
      <c r="M498" s="70"/>
      <c r="N498" s="70"/>
    </row>
    <row r="499" spans="2:14" ht="12.75">
      <c r="B499" s="18"/>
      <c r="C499" s="11"/>
      <c r="D499" s="74"/>
      <c r="E499" s="74" t="s">
        <v>509</v>
      </c>
      <c r="F499" s="74"/>
      <c r="G499" s="62">
        <v>4000000</v>
      </c>
      <c r="H499" s="74"/>
      <c r="I499" s="74"/>
      <c r="J499" s="74"/>
      <c r="K499" s="74"/>
      <c r="L499" s="77" t="s">
        <v>511</v>
      </c>
      <c r="M499" s="70"/>
      <c r="N499" s="70"/>
    </row>
    <row r="500" spans="1:14" ht="13.5" thickBot="1">
      <c r="A500" s="78"/>
      <c r="B500" s="56">
        <v>208508102</v>
      </c>
      <c r="C500" s="57" t="s">
        <v>471</v>
      </c>
      <c r="D500" s="58"/>
      <c r="E500" s="59" t="s">
        <v>472</v>
      </c>
      <c r="F500" s="79"/>
      <c r="G500" s="60">
        <f>SUM(G498+G499)</f>
        <v>56127025</v>
      </c>
      <c r="H500" s="79"/>
      <c r="I500" s="63"/>
      <c r="J500" s="79"/>
      <c r="K500" s="60"/>
      <c r="L500" s="61">
        <f>G500+B500</f>
        <v>264635127</v>
      </c>
      <c r="M500" s="70"/>
      <c r="N500" s="70"/>
    </row>
    <row r="501" spans="2:14" ht="12" customHeight="1">
      <c r="B501" s="11"/>
      <c r="C501" s="11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</row>
    <row r="502" spans="1:14" ht="12.75">
      <c r="A502" s="19"/>
      <c r="B502" s="19" t="s">
        <v>469</v>
      </c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</row>
    <row r="503" spans="1:14" ht="12.75">
      <c r="A503" s="24"/>
      <c r="B503" s="24" t="s">
        <v>514</v>
      </c>
      <c r="C503" s="80"/>
      <c r="D503" s="70"/>
      <c r="E503" s="70"/>
      <c r="F503" s="70"/>
      <c r="G503" s="70"/>
      <c r="H503" s="70"/>
      <c r="I503" s="70"/>
      <c r="J503" s="70"/>
      <c r="K503" s="70"/>
      <c r="L503" s="64"/>
      <c r="M503" s="70"/>
      <c r="N503" s="70"/>
    </row>
    <row r="504" spans="1:14" ht="12.75">
      <c r="A504" s="24"/>
      <c r="B504" s="24" t="s">
        <v>515</v>
      </c>
      <c r="C504" s="8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</row>
    <row r="505" spans="1:14" ht="12.75">
      <c r="A505" s="23"/>
      <c r="B505" s="23" t="s">
        <v>516</v>
      </c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</row>
    <row r="506" spans="2:14" s="21" customFormat="1" ht="14.25">
      <c r="B506" s="24" t="s">
        <v>521</v>
      </c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</row>
    <row r="507" spans="2:14" s="21" customFormat="1" ht="14.25">
      <c r="B507" s="23" t="s">
        <v>527</v>
      </c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</row>
    <row r="508" spans="4:14" ht="12.75"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</row>
    <row r="509" spans="4:14" ht="12.75"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</row>
    <row r="510" spans="4:14" ht="12.75"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</row>
    <row r="511" spans="4:14" ht="12.75"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</row>
    <row r="512" spans="4:14" ht="12.75"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</row>
    <row r="513" spans="4:14" ht="12.75"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</row>
    <row r="514" spans="4:14" ht="12.75"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</row>
    <row r="515" spans="4:14" ht="12.75"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</row>
    <row r="516" spans="4:14" ht="12.75"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</row>
    <row r="517" spans="4:14" ht="12.75"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</row>
    <row r="518" spans="4:14" ht="12.75"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</row>
    <row r="519" spans="4:14" ht="12.75"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</row>
    <row r="520" spans="4:14" ht="12.75"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</row>
    <row r="521" spans="4:14" ht="12.75"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</row>
    <row r="522" spans="4:14" ht="12.75"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</row>
    <row r="523" spans="4:14" ht="12.75"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</row>
    <row r="524" spans="4:14" ht="12.75"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</row>
    <row r="525" spans="4:14" ht="12.75"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</row>
    <row r="526" spans="4:14" ht="12.75"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</row>
    <row r="527" spans="4:14" ht="12.75"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</row>
    <row r="528" spans="4:14" ht="12.75"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</row>
  </sheetData>
  <sheetProtection/>
  <mergeCells count="1">
    <mergeCell ref="L5:N5"/>
  </mergeCells>
  <conditionalFormatting sqref="A493:IV493 O7:IV12 A7:B21 D13:H21 A7:N15 A22:H492 J13:IV492 I8:I492">
    <cfRule type="expression" priority="7" dxfId="0" stopIfTrue="1">
      <formula>MOD(ROW(),2)=1</formula>
    </cfRule>
  </conditionalFormatting>
  <conditionalFormatting sqref="C7">
    <cfRule type="expression" priority="3" dxfId="0" stopIfTrue="1">
      <formula>MOD(ROW(),2)=1</formula>
    </cfRule>
  </conditionalFormatting>
  <conditionalFormatting sqref="D8:H12 J8:N12 D7:N7 I8:I492">
    <cfRule type="expression" priority="2" dxfId="0" stopIfTrue="1">
      <formula>MOD(ROW(),2)=1</formula>
    </cfRule>
  </conditionalFormatting>
  <conditionalFormatting sqref="C8:C21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Olson, Gregory</cp:lastModifiedBy>
  <cp:lastPrinted>2018-03-28T13:49:37Z</cp:lastPrinted>
  <dcterms:created xsi:type="dcterms:W3CDTF">2004-06-22T17:59:06Z</dcterms:created>
  <dcterms:modified xsi:type="dcterms:W3CDTF">2024-05-08T16:56:35Z</dcterms:modified>
  <cp:category/>
  <cp:version/>
  <cp:contentType/>
  <cp:contentStatus/>
</cp:coreProperties>
</file>